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8445" tabRatio="866" activeTab="0"/>
  </bookViews>
  <sheets>
    <sheet name="Jahr" sheetId="1" r:id="rId1"/>
    <sheet name="GV" sheetId="2" r:id="rId2"/>
    <sheet name="GV1" sheetId="3" r:id="rId3"/>
    <sheet name="GV1L" sheetId="4" r:id="rId4"/>
    <sheet name="GV2" sheetId="5" r:id="rId5"/>
    <sheet name="GV2L" sheetId="6" r:id="rId6"/>
    <sheet name="GV3" sheetId="7" r:id="rId7"/>
    <sheet name="GV3L" sheetId="8" r:id="rId8"/>
    <sheet name="G" sheetId="9" r:id="rId9"/>
    <sheet name="G4" sheetId="10" r:id="rId10"/>
    <sheet name="G4L" sheetId="11" r:id="rId11"/>
    <sheet name="G5" sheetId="12" r:id="rId12"/>
    <sheet name="G5L" sheetId="13" r:id="rId13"/>
    <sheet name="G6" sheetId="14" r:id="rId14"/>
    <sheet name="G6L" sheetId="15" r:id="rId15"/>
    <sheet name="G7" sheetId="16" r:id="rId16"/>
    <sheet name="G7L" sheetId="17" r:id="rId17"/>
    <sheet name="G8" sheetId="18" r:id="rId18"/>
    <sheet name="G8L" sheetId="19" r:id="rId19"/>
    <sheet name="G9" sheetId="20" r:id="rId20"/>
    <sheet name="G9L" sheetId="21" r:id="rId21"/>
  </sheets>
  <definedNames>
    <definedName name="_xlnm.Print_Area" localSheetId="9">'G4'!$A$1:$N$50</definedName>
    <definedName name="_xlnm.Print_Area" localSheetId="10">'G4L'!$A$1:$N$50</definedName>
    <definedName name="_xlnm.Print_Area" localSheetId="11">'G5'!$A$1:$N$50</definedName>
    <definedName name="_xlnm.Print_Area" localSheetId="12">'G5L'!$A$1:$N$50</definedName>
    <definedName name="_xlnm.Print_Area" localSheetId="13">'G6'!$A$1:$N$63</definedName>
    <definedName name="_xlnm.Print_Area" localSheetId="14">'G6L'!$A$1:$N$63</definedName>
    <definedName name="_xlnm.Print_Area" localSheetId="15">'G7'!$A$1:$N$42</definedName>
    <definedName name="_xlnm.Print_Area" localSheetId="16">'G7L'!$A$1:$N$42</definedName>
    <definedName name="_xlnm.Print_Area" localSheetId="17">'G8'!$A$1:$P$67</definedName>
    <definedName name="_xlnm.Print_Area" localSheetId="18">'G8L'!$A$1:$P$67</definedName>
    <definedName name="_xlnm.Print_Area" localSheetId="19">'G9'!$A$1:$P$77</definedName>
    <definedName name="_xlnm.Print_Area" localSheetId="20">'G9L'!$A$1:$P$77</definedName>
    <definedName name="_xlnm.Print_Area" localSheetId="2">'GV1'!$A$1:$N$50</definedName>
    <definedName name="_xlnm.Print_Area" localSheetId="3">'GV1L'!$A$1:$N$50</definedName>
    <definedName name="_xlnm.Print_Area" localSheetId="4">'GV2'!$A$1:$N$50</definedName>
    <definedName name="_xlnm.Print_Area" localSheetId="5">'GV2L'!$A$1:$N$50</definedName>
    <definedName name="_xlnm.Print_Area" localSheetId="6">'GV3'!$A$1:$N$56</definedName>
    <definedName name="_xlnm.Print_Area" localSheetId="7">'GV3L'!$A$1:$N$56</definedName>
    <definedName name="Gebäude">'Jahr'!$G$30:$G$115</definedName>
    <definedName name="GL">'Jahr'!$G$30:$R$115</definedName>
    <definedName name="Operanden" localSheetId="8">'G'!$C$33:$C$65</definedName>
    <definedName name="Operanden" localSheetId="1">'GV'!$C$19:$C$51</definedName>
    <definedName name="Operanden">'Jahr'!$C$27:$C$62</definedName>
    <definedName name="Operatoren" localSheetId="8">'G'!$A$33:$A$36</definedName>
    <definedName name="Operatoren" localSheetId="1">'GV'!$A$19:$A$22</definedName>
    <definedName name="Operatoren">'Jahr'!$A$27:$A$30</definedName>
    <definedName name="Reduktion.auf" localSheetId="8">'G'!$D$38:$D$40</definedName>
    <definedName name="Reduktion.auf" localSheetId="1">'GV'!$D$24:$D$26</definedName>
    <definedName name="Reduktion.auf">'Jahr'!$D$32:$D$34</definedName>
    <definedName name="Reduktionsfaktoren" localSheetId="8">'G'!$D$33:$D$35</definedName>
    <definedName name="Reduktionsfaktoren" localSheetId="1">'GV'!$D$19:$D$21</definedName>
    <definedName name="Reduktionsfaktoren">'Jahr'!$D$27:$D$29</definedName>
  </definedNames>
  <calcPr fullCalcOnLoad="1"/>
</workbook>
</file>

<file path=xl/sharedStrings.xml><?xml version="1.0" encoding="utf-8"?>
<sst xmlns="http://schemas.openxmlformats.org/spreadsheetml/2006/main" count="1909" uniqueCount="263">
  <si>
    <t>Bezeichnung</t>
  </si>
  <si>
    <t>Baujahr</t>
  </si>
  <si>
    <t>€</t>
  </si>
  <si>
    <t>in</t>
  </si>
  <si>
    <t>Jahre</t>
  </si>
  <si>
    <t>AfA</t>
  </si>
  <si>
    <t>€/Jahr</t>
  </si>
  <si>
    <t>Wert am</t>
  </si>
  <si>
    <t>Zugang</t>
  </si>
  <si>
    <t>Abgang</t>
  </si>
  <si>
    <t>Summe</t>
  </si>
  <si>
    <t>© Mag. Wolfgang Harasleben</t>
  </si>
  <si>
    <t>Beispiel</t>
  </si>
  <si>
    <t>1.</t>
  </si>
  <si>
    <t xml:space="preserve">Alter = </t>
  </si>
  <si>
    <t>2.</t>
  </si>
  <si>
    <t>jAfa =</t>
  </si>
  <si>
    <t>ND</t>
  </si>
  <si>
    <t>3.</t>
  </si>
  <si>
    <t>bAfa =</t>
  </si>
  <si>
    <t>Alter</t>
  </si>
  <si>
    <t>4.</t>
  </si>
  <si>
    <r>
      <t>ZW</t>
    </r>
    <r>
      <rPr>
        <vertAlign val="subscript"/>
        <sz val="10"/>
        <rFont val="Arial"/>
        <family val="2"/>
      </rPr>
      <t>1.1.</t>
    </r>
    <r>
      <rPr>
        <sz val="10"/>
        <rFont val="Arial"/>
        <family val="0"/>
      </rPr>
      <t xml:space="preserve"> =</t>
    </r>
  </si>
  <si>
    <t>5.</t>
  </si>
  <si>
    <r>
      <t>ZW</t>
    </r>
    <r>
      <rPr>
        <vertAlign val="subscript"/>
        <sz val="10"/>
        <rFont val="Arial"/>
        <family val="2"/>
      </rPr>
      <t>31.12.</t>
    </r>
    <r>
      <rPr>
        <sz val="10"/>
        <rFont val="Arial"/>
        <family val="0"/>
      </rPr>
      <t xml:space="preserve"> =</t>
    </r>
  </si>
  <si>
    <r>
      <t>ZW</t>
    </r>
    <r>
      <rPr>
        <b/>
        <vertAlign val="subscript"/>
        <sz val="10"/>
        <color indexed="10"/>
        <rFont val="Arial"/>
        <family val="2"/>
      </rPr>
      <t>31.12.</t>
    </r>
    <r>
      <rPr>
        <b/>
        <sz val="10"/>
        <color indexed="10"/>
        <rFont val="Arial"/>
        <family val="2"/>
      </rPr>
      <t xml:space="preserve"> =</t>
    </r>
  </si>
  <si>
    <r>
      <t>ZW</t>
    </r>
    <r>
      <rPr>
        <b/>
        <vertAlign val="subscript"/>
        <sz val="10"/>
        <color indexed="10"/>
        <rFont val="Arial"/>
        <family val="2"/>
      </rPr>
      <t>1.1.</t>
    </r>
    <r>
      <rPr>
        <b/>
        <sz val="10"/>
        <color indexed="10"/>
        <rFont val="Arial"/>
        <family val="2"/>
      </rPr>
      <t xml:space="preserve"> =</t>
    </r>
  </si>
  <si>
    <t xml:space="preserve"> Jahre</t>
  </si>
  <si>
    <t xml:space="preserve"> €</t>
  </si>
  <si>
    <t xml:space="preserve"> lfm</t>
  </si>
  <si>
    <t>Größe</t>
  </si>
  <si>
    <t>6.</t>
  </si>
  <si>
    <t>Pferdestall</t>
  </si>
  <si>
    <t>Maschinenschuppen</t>
  </si>
  <si>
    <t>Käselager</t>
  </si>
  <si>
    <t>7.</t>
  </si>
  <si>
    <t>Rohrdrainage - Sumpfwiese</t>
  </si>
  <si>
    <t>Gebäude und bauliche Anlagen</t>
  </si>
  <si>
    <t>Grundverbesserungen</t>
  </si>
  <si>
    <t>Maschinen und Geräte</t>
  </si>
  <si>
    <t>Heuer</t>
  </si>
  <si>
    <t>,</t>
  </si>
  <si>
    <t>Richtsatz</t>
  </si>
  <si>
    <t>■ Herstellungswert bekannt</t>
  </si>
  <si>
    <t>■ Errichtung und Inbetriebnahme im Aufzeichnungsjahr</t>
  </si>
  <si>
    <t>■ kein Investitionszuschuss</t>
  </si>
  <si>
    <t>Auswahl</t>
  </si>
  <si>
    <t>Aktuelles Jahr:</t>
  </si>
  <si>
    <t>ë</t>
  </si>
  <si>
    <t>Grundverbesserung</t>
  </si>
  <si>
    <t>Operatoren</t>
  </si>
  <si>
    <t>Operanden</t>
  </si>
  <si>
    <t>+</t>
  </si>
  <si>
    <t>:</t>
  </si>
  <si>
    <t>–</t>
  </si>
  <si>
    <t>•</t>
  </si>
  <si>
    <t>Jährliche Afa</t>
  </si>
  <si>
    <t>Bisherige Afa</t>
  </si>
  <si>
    <r>
      <t xml:space="preserve">Zeitwert </t>
    </r>
    <r>
      <rPr>
        <vertAlign val="subscript"/>
        <sz val="10"/>
        <rFont val="Arial"/>
        <family val="2"/>
      </rPr>
      <t>1.1.</t>
    </r>
  </si>
  <si>
    <r>
      <t xml:space="preserve">Zeitwert </t>
    </r>
    <r>
      <rPr>
        <vertAlign val="subscript"/>
        <sz val="10"/>
        <rFont val="Arial"/>
        <family val="2"/>
      </rPr>
      <t>31.12.</t>
    </r>
  </si>
  <si>
    <t>Anschaffungswert</t>
  </si>
  <si>
    <t>Wiederbeschaffungswert</t>
  </si>
  <si>
    <t>Neuwert</t>
  </si>
  <si>
    <t>Nutzungsdauer</t>
  </si>
  <si>
    <t>Länge</t>
  </si>
  <si>
    <t>Breite</t>
  </si>
  <si>
    <t>Höhe</t>
  </si>
  <si>
    <t>Baukostenrichtsatz</t>
  </si>
  <si>
    <t>Reduzierter Baukostenrichtsatz</t>
  </si>
  <si>
    <r>
      <t xml:space="preserve">Jährliche Afa </t>
    </r>
    <r>
      <rPr>
        <vertAlign val="subscript"/>
        <sz val="10"/>
        <rFont val="Arial"/>
        <family val="2"/>
      </rPr>
      <t>neu</t>
    </r>
  </si>
  <si>
    <r>
      <t xml:space="preserve">Nutzungsdauer </t>
    </r>
    <r>
      <rPr>
        <vertAlign val="subscript"/>
        <sz val="10"/>
        <rFont val="Arial"/>
        <family val="2"/>
      </rPr>
      <t>neu</t>
    </r>
  </si>
  <si>
    <t>Umbauter Raum (m³)</t>
  </si>
  <si>
    <t>Verbaute Fläche (m²)</t>
  </si>
  <si>
    <t>Reduktionsfaktor</t>
  </si>
  <si>
    <t>Reduktionsfaktoren</t>
  </si>
  <si>
    <t>Reduktion auf</t>
  </si>
  <si>
    <t>Investitionszuschuss</t>
  </si>
  <si>
    <t>1. Teil Investitionszuschuss</t>
  </si>
  <si>
    <t>2. Teil Investitionszuschuss</t>
  </si>
  <si>
    <t>3. Teil Investitionszuschuss</t>
  </si>
  <si>
    <t>Abschreibungsbasis</t>
  </si>
  <si>
    <t>Restnutzungsdauer</t>
  </si>
  <si>
    <r>
      <t xml:space="preserve">Zeitwert </t>
    </r>
    <r>
      <rPr>
        <vertAlign val="subscript"/>
        <sz val="10"/>
        <rFont val="Arial"/>
        <family val="2"/>
      </rPr>
      <t>nach Generalreparatur</t>
    </r>
  </si>
  <si>
    <r>
      <t xml:space="preserve">Zeitwert </t>
    </r>
    <r>
      <rPr>
        <vertAlign val="subscript"/>
        <sz val="10"/>
        <rFont val="Arial"/>
        <family val="2"/>
      </rPr>
      <t>vor Generalreparatur</t>
    </r>
  </si>
  <si>
    <t>Gebäudehöhe</t>
  </si>
  <si>
    <t>½ Dachstuhlhöhe</t>
  </si>
  <si>
    <t>Anschaffungsjahr</t>
  </si>
  <si>
    <t>Zeitwert 1.1.</t>
  </si>
  <si>
    <t>reduzierter</t>
  </si>
  <si>
    <t>je ha, …</t>
  </si>
  <si>
    <t>ha, lfm, m²</t>
  </si>
  <si>
    <t>m³, …</t>
  </si>
  <si>
    <t>Jahren</t>
  </si>
  <si>
    <t>Maulwurfsdrainage - Hofacker</t>
  </si>
  <si>
    <t xml:space="preserve">Heuer = </t>
  </si>
  <si>
    <t xml:space="preserve">Anschaffungsjahr = </t>
  </si>
  <si>
    <t xml:space="preserve">Anschaffungswert = </t>
  </si>
  <si>
    <t xml:space="preserve">Nutzungsdauer = </t>
  </si>
  <si>
    <t>■ Herstellungswert unbekannt</t>
  </si>
  <si>
    <t xml:space="preserve">Größe = </t>
  </si>
  <si>
    <t xml:space="preserve">Baukostenrichtsatz = </t>
  </si>
  <si>
    <t xml:space="preserve">WW = </t>
  </si>
  <si>
    <t>WW ………. Wiederbeschaffungswert</t>
  </si>
  <si>
    <r>
      <t>ZW</t>
    </r>
    <r>
      <rPr>
        <vertAlign val="subscript"/>
        <sz val="8"/>
        <rFont val="Arial"/>
        <family val="0"/>
      </rPr>
      <t>1.1.</t>
    </r>
    <r>
      <rPr>
        <sz val="8"/>
        <rFont val="Arial"/>
        <family val="0"/>
      </rPr>
      <t xml:space="preserve"> ………. Zeitwert am 1.1.</t>
    </r>
  </si>
  <si>
    <r>
      <t>ZW</t>
    </r>
    <r>
      <rPr>
        <vertAlign val="subscript"/>
        <sz val="8"/>
        <rFont val="Arial"/>
        <family val="0"/>
      </rPr>
      <t>31.12.</t>
    </r>
    <r>
      <rPr>
        <sz val="8"/>
        <rFont val="Arial"/>
        <family val="0"/>
      </rPr>
      <t xml:space="preserve"> ………. Zeitwert am 31.12.</t>
    </r>
  </si>
  <si>
    <t>Herstellungswert</t>
  </si>
  <si>
    <t>jAfa ………. Jährliche Afa (Abschreibung)</t>
  </si>
  <si>
    <t>bAfa ………. Bisherige Afa (Abschreibung)</t>
  </si>
  <si>
    <t>Hühnerstall</t>
  </si>
  <si>
    <t>Garage</t>
  </si>
  <si>
    <t>Lagerraum</t>
  </si>
  <si>
    <t>ein</t>
  </si>
  <si>
    <t>einen</t>
  </si>
  <si>
    <t>der</t>
  </si>
  <si>
    <t>den</t>
  </si>
  <si>
    <t>errichteten</t>
  </si>
  <si>
    <t>errichteter</t>
  </si>
  <si>
    <t>genommenen</t>
  </si>
  <si>
    <t>genommener</t>
  </si>
  <si>
    <t>eine</t>
  </si>
  <si>
    <t>die</t>
  </si>
  <si>
    <t>errichtete</t>
  </si>
  <si>
    <t>genommene</t>
  </si>
  <si>
    <t>Anbindestall</t>
  </si>
  <si>
    <t>Aufstallung</t>
  </si>
  <si>
    <t>Backstube</t>
  </si>
  <si>
    <t>Bauernladen</t>
  </si>
  <si>
    <t>Bewässerungsanlage</t>
  </si>
  <si>
    <t>Bienenhaus</t>
  </si>
  <si>
    <t>Bienenstock</t>
  </si>
  <si>
    <t>Brücke</t>
  </si>
  <si>
    <t>Düngerplatte</t>
  </si>
  <si>
    <t>Düngestätte</t>
  </si>
  <si>
    <t>Erdäpfelkeller</t>
  </si>
  <si>
    <t>Fahrsilo</t>
  </si>
  <si>
    <t>Ferkelstall</t>
  </si>
  <si>
    <t>Fleischverarbeitungsraum</t>
  </si>
  <si>
    <t>Fohlenstall</t>
  </si>
  <si>
    <t>Folientunnel</t>
  </si>
  <si>
    <t>Frühstücksraum</t>
  </si>
  <si>
    <t>Futterlager</t>
  </si>
  <si>
    <t>Gästezimmer (UaB)</t>
  </si>
  <si>
    <t>Getreidelager</t>
  </si>
  <si>
    <t>Gewächshaus</t>
  </si>
  <si>
    <t>Glashaus</t>
  </si>
  <si>
    <t>Güllegrube</t>
  </si>
  <si>
    <t>Hagelnetz</t>
  </si>
  <si>
    <t>Halle</t>
  </si>
  <si>
    <t>Heulager</t>
  </si>
  <si>
    <t>Heustadel</t>
  </si>
  <si>
    <t>Heustock</t>
  </si>
  <si>
    <t>Hochsilo</t>
  </si>
  <si>
    <t>Hofladen</t>
  </si>
  <si>
    <t>Holzlager</t>
  </si>
  <si>
    <t>Holzsilo</t>
  </si>
  <si>
    <t>Jauchegrube</t>
  </si>
  <si>
    <t>Kälberstall</t>
  </si>
  <si>
    <t>Kanalisation</t>
  </si>
  <si>
    <t>Kartoffelkeller</t>
  </si>
  <si>
    <t>Kartoffellager</t>
  </si>
  <si>
    <t>Keller</t>
  </si>
  <si>
    <t>Kühlraum</t>
  </si>
  <si>
    <t>Lämmerstall</t>
  </si>
  <si>
    <t>Laufstall</t>
  </si>
  <si>
    <t>Maschinenhalle</t>
  </si>
  <si>
    <t>Mastrinderstall</t>
  </si>
  <si>
    <t>Melkkarusell</t>
  </si>
  <si>
    <t>Melkstand</t>
  </si>
  <si>
    <t>Milchkammer</t>
  </si>
  <si>
    <t>Milchverarbeitungsraum</t>
  </si>
  <si>
    <t>Milchviehstall</t>
  </si>
  <si>
    <t>Misthaufen</t>
  </si>
  <si>
    <t>Mistlege</t>
  </si>
  <si>
    <t>Obstkeller</t>
  </si>
  <si>
    <t>Obstlager</t>
  </si>
  <si>
    <t>Pferdekoppel</t>
  </si>
  <si>
    <t>Räucherkammer</t>
  </si>
  <si>
    <t>Rinderstall</t>
  </si>
  <si>
    <t>Schafstall</t>
  </si>
  <si>
    <t>Schankraum</t>
  </si>
  <si>
    <t>Scheune</t>
  </si>
  <si>
    <t>Schlachtraum</t>
  </si>
  <si>
    <t>Schuppen</t>
  </si>
  <si>
    <t>Schweinestall</t>
  </si>
  <si>
    <t>Selch</t>
  </si>
  <si>
    <t>Silo</t>
  </si>
  <si>
    <t>Speiseraum</t>
  </si>
  <si>
    <t>Stadel</t>
  </si>
  <si>
    <t>Stall</t>
  </si>
  <si>
    <t>Stallgebäude</t>
  </si>
  <si>
    <t>Straße</t>
  </si>
  <si>
    <t>Strohlager</t>
  </si>
  <si>
    <t>Traunsteinsilo</t>
  </si>
  <si>
    <t>Trockenraum</t>
  </si>
  <si>
    <t>Verarbeitungsraum</t>
  </si>
  <si>
    <t>Waschplatz</t>
  </si>
  <si>
    <t>Weg</t>
  </si>
  <si>
    <t>Weidezaun</t>
  </si>
  <si>
    <t>Weinkeller</t>
  </si>
  <si>
    <t>Werkstatt</t>
  </si>
  <si>
    <t>Wirtschaftsgebäude</t>
  </si>
  <si>
    <t>Ziegenstall</t>
  </si>
  <si>
    <t>=sverweis(d1;GL;</t>
  </si>
  <si>
    <t>Alter &lt; ¼ der Nutzungsdauer → Reduktion um 10% (auf 90%)</t>
  </si>
  <si>
    <t>Alter &gt; ¼ und &lt; ½ der Nutzungsdauer → Reduktion um 20% (auf 80%)</t>
  </si>
  <si>
    <t>Alter &gt; ½ Nutzungsdauer → Reduktion um 33% (auf 67%)</t>
  </si>
  <si>
    <t>■ Errichtungsjahr bekannt</t>
  </si>
  <si>
    <t>sein</t>
  </si>
  <si>
    <t>ihr</t>
  </si>
  <si>
    <t>m²</t>
  </si>
  <si>
    <t>m³</t>
  </si>
  <si>
    <t>Stk.</t>
  </si>
  <si>
    <t>lfm</t>
  </si>
  <si>
    <t xml:space="preserve">x = </t>
  </si>
  <si>
    <t>Drainage</t>
  </si>
  <si>
    <t>Vieh und Vorräte</t>
  </si>
  <si>
    <t>Umlaufvermögen</t>
  </si>
  <si>
    <t>Anlagevermögen</t>
  </si>
  <si>
    <t>Pflanzenbestände</t>
  </si>
  <si>
    <t>Geldbestände</t>
  </si>
  <si>
    <t xml:space="preserve">2. Investitionszuschuss: </t>
  </si>
  <si>
    <t xml:space="preserve">1. Investitionszuschuss: </t>
  </si>
  <si>
    <t xml:space="preserve">Bausumme: </t>
  </si>
  <si>
    <t xml:space="preserve">Betrag: </t>
  </si>
  <si>
    <t>■ Investitionszuschuss gewährt</t>
  </si>
  <si>
    <t xml:space="preserve">1. Bauabschnitt: </t>
  </si>
  <si>
    <t xml:space="preserve">2. Bauabschnitt: </t>
  </si>
  <si>
    <t xml:space="preserve">Inbetriebnahme = </t>
  </si>
  <si>
    <t>Beginn der Abschreibung!</t>
  </si>
  <si>
    <t xml:space="preserve">Restnutzungsdauer = </t>
  </si>
  <si>
    <t xml:space="preserve"> m</t>
  </si>
  <si>
    <t xml:space="preserve">Länge = </t>
  </si>
  <si>
    <t xml:space="preserve">Breite = </t>
  </si>
  <si>
    <t xml:space="preserve">Gesamthöhe = </t>
  </si>
  <si>
    <t xml:space="preserve">Betriebsgew. ND = </t>
  </si>
  <si>
    <t xml:space="preserve">Mauerhöhe = </t>
  </si>
  <si>
    <t>Betriebsgewöhnliche ND</t>
  </si>
  <si>
    <t xml:space="preserve">½ Dachstuhlhöhe = </t>
  </si>
  <si>
    <t>■ Errichtungsjahr nicht bekannt (bzw. betriebsgewöhnliche Nutzungsdauer überschritten!)</t>
  </si>
  <si>
    <t>■ Errichtung in mehreren Bauetappen</t>
  </si>
  <si>
    <t>Mehrnutzungsgebäude</t>
  </si>
  <si>
    <t>das</t>
  </si>
  <si>
    <t>errichtetes</t>
  </si>
  <si>
    <t>genommenes</t>
  </si>
  <si>
    <t>2. Nutzung</t>
  </si>
  <si>
    <t>1. Nutzung</t>
  </si>
  <si>
    <t xml:space="preserve">Höhe = </t>
  </si>
  <si>
    <r>
      <t>1)</t>
    </r>
    <r>
      <rPr>
        <i/>
        <sz val="8"/>
        <rFont val="Arial"/>
        <family val="2"/>
      </rPr>
      <t xml:space="preserve"> Inklusive ½ Dachstuhlhöhe</t>
    </r>
  </si>
  <si>
    <t xml:space="preserve"> m³</t>
  </si>
  <si>
    <t xml:space="preserve">Baukostenrichtsatz </t>
  </si>
  <si>
    <t>Geamtgebäude</t>
  </si>
  <si>
    <r>
      <t xml:space="preserve">Herstellungswert </t>
    </r>
    <r>
      <rPr>
        <b/>
        <sz val="8"/>
        <rFont val="Arial"/>
        <family val="0"/>
      </rPr>
      <t>bekannt</t>
    </r>
    <r>
      <rPr>
        <sz val="8"/>
        <rFont val="Arial"/>
        <family val="0"/>
      </rPr>
      <t xml:space="preserve">, Errichtung und Inbetriebnahme </t>
    </r>
    <r>
      <rPr>
        <b/>
        <sz val="8"/>
        <rFont val="Arial"/>
        <family val="0"/>
      </rPr>
      <t>im Aufzeichnungsjahr</t>
    </r>
    <r>
      <rPr>
        <sz val="8"/>
        <rFont val="Arial"/>
        <family val="0"/>
      </rPr>
      <t xml:space="preserve">, </t>
    </r>
    <r>
      <rPr>
        <b/>
        <sz val="8"/>
        <rFont val="Arial"/>
        <family val="0"/>
      </rPr>
      <t>kein</t>
    </r>
    <r>
      <rPr>
        <sz val="8"/>
        <rFont val="Arial"/>
        <family val="0"/>
      </rPr>
      <t xml:space="preserve"> Investitionszuschuss</t>
    </r>
  </si>
  <si>
    <r>
      <t xml:space="preserve">Herstellungswert </t>
    </r>
    <r>
      <rPr>
        <b/>
        <sz val="8"/>
        <rFont val="Arial"/>
        <family val="0"/>
      </rPr>
      <t>bekannt</t>
    </r>
    <r>
      <rPr>
        <sz val="8"/>
        <rFont val="Arial"/>
        <family val="0"/>
      </rPr>
      <t xml:space="preserve">, Errichtungsjahr </t>
    </r>
    <r>
      <rPr>
        <b/>
        <sz val="8"/>
        <rFont val="Arial"/>
        <family val="0"/>
      </rPr>
      <t>bekannt</t>
    </r>
    <r>
      <rPr>
        <sz val="8"/>
        <rFont val="Arial"/>
        <family val="0"/>
      </rPr>
      <t xml:space="preserve">, </t>
    </r>
    <r>
      <rPr>
        <b/>
        <sz val="8"/>
        <rFont val="Arial"/>
        <family val="0"/>
      </rPr>
      <t>kein</t>
    </r>
    <r>
      <rPr>
        <sz val="8"/>
        <rFont val="Arial"/>
        <family val="0"/>
      </rPr>
      <t xml:space="preserve"> Investitionszuschuss</t>
    </r>
  </si>
  <si>
    <r>
      <t xml:space="preserve">Herstellungswert </t>
    </r>
    <r>
      <rPr>
        <b/>
        <sz val="8"/>
        <rFont val="Arial"/>
        <family val="0"/>
      </rPr>
      <t>nicht bekannt</t>
    </r>
    <r>
      <rPr>
        <sz val="8"/>
        <rFont val="Arial"/>
        <family val="0"/>
      </rPr>
      <t xml:space="preserve">, Errichtungsjahr </t>
    </r>
    <r>
      <rPr>
        <b/>
        <sz val="8"/>
        <rFont val="Arial"/>
        <family val="0"/>
      </rPr>
      <t>bekannt</t>
    </r>
    <r>
      <rPr>
        <sz val="8"/>
        <rFont val="Arial"/>
        <family val="0"/>
      </rPr>
      <t xml:space="preserve">, </t>
    </r>
    <r>
      <rPr>
        <b/>
        <sz val="8"/>
        <rFont val="Arial"/>
        <family val="0"/>
      </rPr>
      <t>kein</t>
    </r>
    <r>
      <rPr>
        <sz val="8"/>
        <rFont val="Arial"/>
        <family val="0"/>
      </rPr>
      <t xml:space="preserve"> Investitionszuschuss</t>
    </r>
  </si>
  <si>
    <r>
      <t xml:space="preserve">Herstellungswert </t>
    </r>
    <r>
      <rPr>
        <b/>
        <sz val="8"/>
        <rFont val="Arial"/>
        <family val="0"/>
      </rPr>
      <t>nicht bekannt</t>
    </r>
    <r>
      <rPr>
        <sz val="8"/>
        <rFont val="Arial"/>
        <family val="0"/>
      </rPr>
      <t xml:space="preserve">, Errichtung in </t>
    </r>
    <r>
      <rPr>
        <b/>
        <sz val="8"/>
        <rFont val="Arial"/>
        <family val="0"/>
      </rPr>
      <t>mehreren Bauetappen</t>
    </r>
    <r>
      <rPr>
        <sz val="8"/>
        <rFont val="Arial"/>
        <family val="0"/>
      </rPr>
      <t xml:space="preserve">, Investitionszuschuss </t>
    </r>
    <r>
      <rPr>
        <b/>
        <sz val="8"/>
        <rFont val="Arial"/>
        <family val="0"/>
      </rPr>
      <t>gewährt</t>
    </r>
  </si>
  <si>
    <r>
      <t xml:space="preserve">Herstellungswert </t>
    </r>
    <r>
      <rPr>
        <b/>
        <sz val="8"/>
        <rFont val="Arial"/>
        <family val="0"/>
      </rPr>
      <t>nicht bekannt</t>
    </r>
    <r>
      <rPr>
        <sz val="8"/>
        <rFont val="Arial"/>
        <family val="0"/>
      </rPr>
      <t xml:space="preserve">, Errichtungsjahr </t>
    </r>
    <r>
      <rPr>
        <b/>
        <sz val="8"/>
        <rFont val="Arial"/>
        <family val="0"/>
      </rPr>
      <t>unbekannt</t>
    </r>
    <r>
      <rPr>
        <sz val="8"/>
        <rFont val="Arial"/>
        <family val="0"/>
      </rPr>
      <t xml:space="preserve"> (bzw. betriebs-gewöhnlich </t>
    </r>
    <r>
      <rPr>
        <b/>
        <sz val="8"/>
        <rFont val="Arial"/>
        <family val="0"/>
      </rPr>
      <t>Nutzungsdauer überschritten!</t>
    </r>
    <r>
      <rPr>
        <sz val="8"/>
        <rFont val="Arial"/>
        <family val="0"/>
      </rPr>
      <t xml:space="preserve">), </t>
    </r>
    <r>
      <rPr>
        <b/>
        <sz val="8"/>
        <rFont val="Arial"/>
        <family val="0"/>
      </rPr>
      <t>kein</t>
    </r>
    <r>
      <rPr>
        <sz val="8"/>
        <rFont val="Arial"/>
        <family val="0"/>
      </rPr>
      <t xml:space="preserve"> Investitionszuschuss</t>
    </r>
  </si>
  <si>
    <r>
      <t xml:space="preserve">Herstellungswert </t>
    </r>
    <r>
      <rPr>
        <b/>
        <sz val="8"/>
        <rFont val="Arial"/>
        <family val="2"/>
      </rPr>
      <t>nicht bekannt</t>
    </r>
    <r>
      <rPr>
        <sz val="8"/>
        <rFont val="Arial"/>
        <family val="0"/>
      </rPr>
      <t xml:space="preserve">, Errichtungsjahr </t>
    </r>
    <r>
      <rPr>
        <b/>
        <sz val="8"/>
        <rFont val="Arial"/>
        <family val="2"/>
      </rPr>
      <t>bekannt</t>
    </r>
    <r>
      <rPr>
        <sz val="8"/>
        <rFont val="Arial"/>
        <family val="0"/>
      </rPr>
      <t xml:space="preserve">, </t>
    </r>
    <r>
      <rPr>
        <b/>
        <sz val="8"/>
        <rFont val="Arial"/>
        <family val="2"/>
      </rPr>
      <t>kein</t>
    </r>
    <r>
      <rPr>
        <sz val="8"/>
        <rFont val="Arial"/>
        <family val="0"/>
      </rPr>
      <t xml:space="preserve"> Investitionszuschuss</t>
    </r>
  </si>
  <si>
    <r>
      <t xml:space="preserve">Herstellungswert </t>
    </r>
    <r>
      <rPr>
        <b/>
        <sz val="8"/>
        <rFont val="Arial"/>
        <family val="0"/>
      </rPr>
      <t>nicht bekannt</t>
    </r>
    <r>
      <rPr>
        <sz val="8"/>
        <rFont val="Arial"/>
        <family val="0"/>
      </rPr>
      <t xml:space="preserve">, Errichtungsjahr </t>
    </r>
    <r>
      <rPr>
        <b/>
        <sz val="8"/>
        <rFont val="Arial"/>
        <family val="0"/>
      </rPr>
      <t>bekannt</t>
    </r>
    <r>
      <rPr>
        <sz val="8"/>
        <rFont val="Arial"/>
        <family val="0"/>
      </rPr>
      <t xml:space="preserve">, </t>
    </r>
    <r>
      <rPr>
        <b/>
        <sz val="8"/>
        <rFont val="Arial"/>
        <family val="0"/>
      </rPr>
      <t xml:space="preserve">kein </t>
    </r>
    <r>
      <rPr>
        <sz val="8"/>
        <rFont val="Arial"/>
        <family val="0"/>
      </rPr>
      <t>Investitionszuschuss</t>
    </r>
  </si>
  <si>
    <r>
      <t xml:space="preserve">Herstellungswert </t>
    </r>
    <r>
      <rPr>
        <b/>
        <sz val="8"/>
        <rFont val="Arial"/>
        <family val="0"/>
      </rPr>
      <t>bekannt</t>
    </r>
    <r>
      <rPr>
        <sz val="8"/>
        <rFont val="Arial"/>
        <family val="0"/>
      </rPr>
      <t xml:space="preserve">, Errichtungsjahr </t>
    </r>
    <r>
      <rPr>
        <b/>
        <sz val="8"/>
        <rFont val="Arial"/>
        <family val="0"/>
      </rPr>
      <t>bekannt</t>
    </r>
    <r>
      <rPr>
        <sz val="8"/>
        <rFont val="Arial"/>
        <family val="0"/>
      </rPr>
      <t xml:space="preserve">, </t>
    </r>
    <r>
      <rPr>
        <b/>
        <sz val="8"/>
        <rFont val="Arial"/>
        <family val="0"/>
      </rPr>
      <t xml:space="preserve">kein </t>
    </r>
    <r>
      <rPr>
        <sz val="8"/>
        <rFont val="Arial"/>
        <family val="0"/>
      </rPr>
      <t>Investitionszuschuss</t>
    </r>
  </si>
  <si>
    <r>
      <t xml:space="preserve">Herstellungswert </t>
    </r>
    <r>
      <rPr>
        <b/>
        <sz val="8"/>
        <rFont val="Arial"/>
        <family val="0"/>
      </rPr>
      <t>bekannt</t>
    </r>
    <r>
      <rPr>
        <sz val="8"/>
        <rFont val="Arial"/>
        <family val="0"/>
      </rPr>
      <t xml:space="preserve">, Errichtung und Inbetriebnahme </t>
    </r>
    <r>
      <rPr>
        <b/>
        <sz val="8"/>
        <rFont val="Arial"/>
        <family val="0"/>
      </rPr>
      <t>im Aufzeichnungsjahr</t>
    </r>
    <r>
      <rPr>
        <sz val="8"/>
        <rFont val="Arial"/>
        <family val="0"/>
      </rPr>
      <t xml:space="preserve">, </t>
    </r>
    <r>
      <rPr>
        <b/>
        <sz val="8"/>
        <rFont val="Arial"/>
        <family val="0"/>
      </rPr>
      <t xml:space="preserve">kein </t>
    </r>
    <r>
      <rPr>
        <sz val="8"/>
        <rFont val="Arial"/>
        <family val="0"/>
      </rPr>
      <t>Investitionszuschuss</t>
    </r>
  </si>
  <si>
    <t xml:space="preserve"> und …………….….</t>
  </si>
  <si>
    <t>……..…</t>
  </si>
  <si>
    <t>…..…..…</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</si>
</sst>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C07]dddd\,\ dd\.\ mmmm\ yyyy"/>
    <numFmt numFmtId="177" formatCode="#,##0.\-\ &quot;€&quot;"/>
    <numFmt numFmtId="178" formatCode="#,##0.0"/>
    <numFmt numFmtId="179" formatCode="0.0"/>
    <numFmt numFmtId="180" formatCode="#,##0.\-"/>
    <numFmt numFmtId="181" formatCode="#&quot; &quot;##0"/>
    <numFmt numFmtId="182" formatCode="0\ %"/>
  </numFmts>
  <fonts count="46">
    <font>
      <sz val="10"/>
      <name val="Arial"/>
      <family val="0"/>
    </font>
    <font>
      <sz val="8"/>
      <name val="Arial"/>
      <family val="0"/>
    </font>
    <font>
      <sz val="12"/>
      <name val="Arial"/>
      <family val="0"/>
    </font>
    <font>
      <sz val="10"/>
      <color indexed="8"/>
      <name val="Arial"/>
      <family val="2"/>
    </font>
    <font>
      <vertAlign val="subscript"/>
      <sz val="10"/>
      <name val="Arial"/>
      <family val="2"/>
    </font>
    <font>
      <b/>
      <sz val="10"/>
      <color indexed="10"/>
      <name val="Arial"/>
      <family val="2"/>
    </font>
    <font>
      <b/>
      <vertAlign val="subscript"/>
      <sz val="10"/>
      <color indexed="10"/>
      <name val="Arial"/>
      <family val="2"/>
    </font>
    <font>
      <sz val="18"/>
      <color indexed="9"/>
      <name val="Arial Black"/>
      <family val="2"/>
    </font>
    <font>
      <b/>
      <sz val="10"/>
      <color indexed="12"/>
      <name val="Arial"/>
      <family val="0"/>
    </font>
    <font>
      <b/>
      <sz val="12"/>
      <name val="Arial"/>
      <family val="2"/>
    </font>
    <font>
      <u val="single"/>
      <sz val="10"/>
      <color indexed="12"/>
      <name val="Arial"/>
      <family val="0"/>
    </font>
    <font>
      <u val="single"/>
      <sz val="10"/>
      <color indexed="36"/>
      <name val="Arial"/>
      <family val="0"/>
    </font>
    <font>
      <b/>
      <sz val="12"/>
      <color indexed="9"/>
      <name val="Arial"/>
      <family val="2"/>
    </font>
    <font>
      <sz val="10"/>
      <name val="Arial Black"/>
      <family val="2"/>
    </font>
    <font>
      <sz val="10"/>
      <color indexed="12"/>
      <name val="Arial"/>
      <family val="0"/>
    </font>
    <font>
      <sz val="18"/>
      <color indexed="10"/>
      <name val="Arial Black"/>
      <family val="2"/>
    </font>
    <font>
      <b/>
      <sz val="14"/>
      <color indexed="10"/>
      <name val="Arial"/>
      <family val="2"/>
    </font>
    <font>
      <b/>
      <sz val="14"/>
      <name val="Arial"/>
      <family val="2"/>
    </font>
    <font>
      <sz val="18"/>
      <color indexed="9"/>
      <name val="Arial"/>
      <family val="0"/>
    </font>
    <font>
      <sz val="18"/>
      <color indexed="9"/>
      <name val="Webdings"/>
      <family val="0"/>
    </font>
    <font>
      <b/>
      <sz val="20"/>
      <color indexed="12"/>
      <name val="Webdings"/>
      <family val="1"/>
    </font>
    <font>
      <b/>
      <sz val="10"/>
      <name val="Arial"/>
      <family val="2"/>
    </font>
    <font>
      <sz val="10"/>
      <color indexed="12"/>
      <name val="Arial Black"/>
      <family val="2"/>
    </font>
    <font>
      <b/>
      <sz val="10"/>
      <color indexed="9"/>
      <name val="Arial Narrow"/>
      <family val="2"/>
    </font>
    <font>
      <sz val="14"/>
      <color indexed="12"/>
      <name val="Arial Black"/>
      <family val="2"/>
    </font>
    <font>
      <b/>
      <sz val="10"/>
      <name val="Helvetica"/>
      <family val="0"/>
    </font>
    <font>
      <i/>
      <sz val="10"/>
      <name val="Arial"/>
      <family val="2"/>
    </font>
    <font>
      <sz val="18"/>
      <color indexed="12"/>
      <name val="Arial Black"/>
      <family val="2"/>
    </font>
    <font>
      <vertAlign val="subscript"/>
      <sz val="8"/>
      <name val="Arial"/>
      <family val="0"/>
    </font>
    <font>
      <sz val="7"/>
      <name val="Arial"/>
      <family val="0"/>
    </font>
    <font>
      <sz val="8"/>
      <name val="Tahoma"/>
      <family val="2"/>
    </font>
    <font>
      <sz val="14"/>
      <name val="Arial Black"/>
      <family val="2"/>
    </font>
    <font>
      <b/>
      <sz val="8"/>
      <name val="Arial"/>
      <family val="2"/>
    </font>
    <font>
      <sz val="12"/>
      <name val="Arial Black"/>
      <family val="2"/>
    </font>
    <font>
      <sz val="14"/>
      <color indexed="17"/>
      <name val="Arial Black"/>
      <family val="2"/>
    </font>
    <font>
      <b/>
      <sz val="20"/>
      <name val="Webdings"/>
      <family val="1"/>
    </font>
    <font>
      <sz val="16"/>
      <name val="Arial Black"/>
      <family val="2"/>
    </font>
    <font>
      <b/>
      <sz val="12"/>
      <color indexed="10"/>
      <name val="Arial"/>
      <family val="2"/>
    </font>
    <font>
      <sz val="17"/>
      <color indexed="10"/>
      <name val="Arial Black"/>
      <family val="2"/>
    </font>
    <font>
      <sz val="9"/>
      <name val="Arial"/>
      <family val="0"/>
    </font>
    <font>
      <i/>
      <sz val="8"/>
      <name val="Arial"/>
      <family val="2"/>
    </font>
    <font>
      <i/>
      <vertAlign val="superscript"/>
      <sz val="8"/>
      <name val="Arial"/>
      <family val="2"/>
    </font>
    <font>
      <sz val="17"/>
      <color indexed="10"/>
      <name val="Arial"/>
      <family val="2"/>
    </font>
    <font>
      <sz val="17"/>
      <color indexed="12"/>
      <name val="Arial Black"/>
      <family val="2"/>
    </font>
    <font>
      <sz val="17"/>
      <color indexed="12"/>
      <name val="Arial"/>
      <family val="2"/>
    </font>
    <font>
      <b/>
      <sz val="12"/>
      <color indexed="12"/>
      <name val="Arial"/>
      <family val="2"/>
    </font>
  </fonts>
  <fills count="16">
    <fill>
      <patternFill/>
    </fill>
    <fill>
      <patternFill patternType="gray125"/>
    </fill>
    <fill>
      <patternFill patternType="solid">
        <fgColor indexed="55"/>
        <bgColor indexed="64"/>
      </patternFill>
    </fill>
    <fill>
      <patternFill patternType="solid">
        <fgColor indexed="12"/>
        <bgColor indexed="64"/>
      </patternFill>
    </fill>
    <fill>
      <patternFill patternType="solid">
        <fgColor indexed="10"/>
        <bgColor indexed="64"/>
      </patternFill>
    </fill>
    <fill>
      <patternFill patternType="solid">
        <fgColor indexed="8"/>
        <bgColor indexed="64"/>
      </patternFill>
    </fill>
    <fill>
      <patternFill patternType="solid">
        <fgColor indexed="22"/>
        <bgColor indexed="64"/>
      </patternFill>
    </fill>
    <fill>
      <patternFill patternType="solid">
        <fgColor indexed="16"/>
        <bgColor indexed="64"/>
      </patternFill>
    </fill>
    <fill>
      <patternFill patternType="solid">
        <fgColor indexed="45"/>
        <bgColor indexed="64"/>
      </patternFill>
    </fill>
    <fill>
      <patternFill patternType="solid">
        <fgColor indexed="17"/>
        <bgColor indexed="64"/>
      </patternFill>
    </fill>
    <fill>
      <patternFill patternType="solid">
        <fgColor indexed="14"/>
        <bgColor indexed="64"/>
      </patternFill>
    </fill>
    <fill>
      <patternFill patternType="solid">
        <fgColor indexed="11"/>
        <bgColor indexed="64"/>
      </patternFill>
    </fill>
    <fill>
      <patternFill patternType="solid">
        <fgColor indexed="47"/>
        <bgColor indexed="64"/>
      </patternFill>
    </fill>
    <fill>
      <patternFill patternType="solid">
        <fgColor indexed="23"/>
        <bgColor indexed="64"/>
      </patternFill>
    </fill>
    <fill>
      <patternFill patternType="solid">
        <fgColor indexed="40"/>
        <bgColor indexed="64"/>
      </patternFill>
    </fill>
    <fill>
      <patternFill patternType="solid">
        <fgColor indexed="50"/>
        <bgColor indexed="64"/>
      </patternFill>
    </fill>
  </fills>
  <borders count="73">
    <border>
      <left/>
      <right/>
      <top/>
      <bottom/>
      <diagonal/>
    </border>
    <border>
      <left>
        <color indexed="63"/>
      </left>
      <right>
        <color indexed="63"/>
      </right>
      <top>
        <color indexed="63"/>
      </top>
      <bottom style="double"/>
    </border>
    <border>
      <left style="thin">
        <color indexed="23"/>
      </left>
      <right style="thin">
        <color indexed="22"/>
      </right>
      <top style="thin">
        <color indexed="23"/>
      </top>
      <bottom style="thin">
        <color indexed="22"/>
      </bottom>
    </border>
    <border>
      <left style="hair"/>
      <right style="hair"/>
      <top style="hair"/>
      <bottom style="hair"/>
    </border>
    <border>
      <left style="hair"/>
      <right style="hair"/>
      <top>
        <color indexed="63"/>
      </top>
      <bottom>
        <color indexed="63"/>
      </bottom>
    </border>
    <border>
      <left style="hair"/>
      <right style="hair"/>
      <top style="thin"/>
      <bottom>
        <color indexed="63"/>
      </bottom>
    </border>
    <border>
      <left style="hair"/>
      <right style="thin"/>
      <top style="thin"/>
      <bottom>
        <color indexed="63"/>
      </bottom>
    </border>
    <border>
      <left style="hair"/>
      <right style="thin"/>
      <top>
        <color indexed="63"/>
      </top>
      <bottom>
        <color indexed="63"/>
      </bottom>
    </border>
    <border>
      <left style="hair"/>
      <right style="hair"/>
      <top style="thin"/>
      <bottom style="thin"/>
    </border>
    <border>
      <left>
        <color indexed="63"/>
      </left>
      <right style="hair"/>
      <top style="thin"/>
      <bottom>
        <color indexed="63"/>
      </bottom>
    </border>
    <border>
      <left>
        <color indexed="63"/>
      </left>
      <right style="hair"/>
      <top>
        <color indexed="63"/>
      </top>
      <bottom>
        <color indexed="63"/>
      </bottom>
    </border>
    <border>
      <left style="hair"/>
      <right style="thin"/>
      <top style="thin"/>
      <bottom style="thin"/>
    </border>
    <border>
      <left>
        <color indexed="63"/>
      </left>
      <right style="hair"/>
      <top style="thin"/>
      <bottom style="thin"/>
    </border>
    <border>
      <left style="hair"/>
      <right style="hair">
        <color indexed="9"/>
      </right>
      <top style="thin"/>
      <bottom>
        <color indexed="63"/>
      </bottom>
    </border>
    <border>
      <left style="hair"/>
      <right style="hair">
        <color indexed="9"/>
      </right>
      <top>
        <color indexed="63"/>
      </top>
      <bottom>
        <color indexed="63"/>
      </bottom>
    </border>
    <border>
      <left style="hair"/>
      <right style="hair">
        <color indexed="9"/>
      </right>
      <top>
        <color indexed="63"/>
      </top>
      <bottom style="thin"/>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hair"/>
      <top style="thin"/>
      <bottom style="hair"/>
    </border>
    <border>
      <left style="hair"/>
      <right style="hair"/>
      <top style="thin"/>
      <bottom style="hair"/>
    </border>
    <border>
      <left style="thin"/>
      <right style="hair"/>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hair"/>
      <top style="thin"/>
      <bottom style="hair"/>
    </border>
    <border>
      <left style="hair"/>
      <right style="thin"/>
      <top style="thin"/>
      <bottom style="hair"/>
    </border>
    <border>
      <left style="thin"/>
      <right style="hair"/>
      <top style="thin"/>
      <bottom style="thin"/>
    </border>
    <border>
      <left style="thin">
        <color indexed="9"/>
      </left>
      <right>
        <color indexed="63"/>
      </right>
      <top>
        <color indexed="63"/>
      </top>
      <bottom>
        <color indexed="63"/>
      </bottom>
    </border>
    <border>
      <left>
        <color indexed="63"/>
      </left>
      <right>
        <color indexed="63"/>
      </right>
      <top style="thin">
        <color indexed="22"/>
      </top>
      <bottom>
        <color indexed="63"/>
      </bottom>
    </border>
    <border>
      <left style="thin">
        <color indexed="63"/>
      </left>
      <right style="thin">
        <color indexed="22"/>
      </right>
      <top style="thin">
        <color indexed="63"/>
      </top>
      <bottom style="thin">
        <color indexed="22"/>
      </bottom>
    </border>
    <border>
      <left style="thin"/>
      <right style="hair"/>
      <top style="hair"/>
      <bottom>
        <color indexed="63"/>
      </bottom>
    </border>
    <border>
      <left style="hair"/>
      <right style="hair"/>
      <top style="hair"/>
      <bottom>
        <color indexed="63"/>
      </bottom>
    </border>
    <border>
      <left style="hair"/>
      <right>
        <color indexed="63"/>
      </right>
      <top style="hair"/>
      <bottom style="hair"/>
    </border>
    <border>
      <left>
        <color indexed="63"/>
      </left>
      <right style="hair"/>
      <top style="hair"/>
      <bottom style="hair"/>
    </border>
    <border>
      <left style="hair"/>
      <right>
        <color indexed="63"/>
      </right>
      <top style="hair"/>
      <bottom style="double"/>
    </border>
    <border>
      <left>
        <color indexed="63"/>
      </left>
      <right style="hair"/>
      <top style="hair"/>
      <bottom style="double"/>
    </border>
    <border>
      <left style="hair"/>
      <right>
        <color indexed="63"/>
      </right>
      <top style="hair"/>
      <bottom style="thin"/>
    </border>
    <border>
      <left>
        <color indexed="63"/>
      </left>
      <right style="hair"/>
      <top style="hair"/>
      <bottom style="thin"/>
    </border>
    <border>
      <left style="hair"/>
      <right>
        <color indexed="63"/>
      </right>
      <top style="thin"/>
      <bottom style="hair"/>
    </border>
    <border>
      <left style="hair"/>
      <right>
        <color indexed="63"/>
      </right>
      <top style="thin"/>
      <bottom style="thin"/>
    </border>
    <border>
      <left style="hair"/>
      <right>
        <color indexed="63"/>
      </right>
      <top style="thin"/>
      <bottom>
        <color indexed="63"/>
      </bottom>
    </border>
    <border>
      <left style="hair"/>
      <right>
        <color indexed="63"/>
      </right>
      <top>
        <color indexed="63"/>
      </top>
      <bottom style="thin"/>
    </border>
    <border>
      <left style="hair">
        <color indexed="9"/>
      </left>
      <right>
        <color indexed="63"/>
      </right>
      <top style="thin"/>
      <bottom>
        <color indexed="63"/>
      </bottom>
    </border>
    <border>
      <left style="hair">
        <color indexed="9"/>
      </left>
      <right>
        <color indexed="63"/>
      </right>
      <top>
        <color indexed="63"/>
      </top>
      <bottom>
        <color indexed="63"/>
      </bottom>
    </border>
    <border>
      <left style="hair">
        <color indexed="9"/>
      </left>
      <right>
        <color indexed="63"/>
      </right>
      <top>
        <color indexed="63"/>
      </top>
      <bottom style="thin"/>
    </border>
    <border>
      <left>
        <color indexed="63"/>
      </left>
      <right style="hair">
        <color indexed="9"/>
      </right>
      <top style="thin"/>
      <bottom>
        <color indexed="63"/>
      </bottom>
    </border>
    <border>
      <left>
        <color indexed="63"/>
      </left>
      <right style="hair">
        <color indexed="9"/>
      </right>
      <top>
        <color indexed="63"/>
      </top>
      <bottom>
        <color indexed="63"/>
      </bottom>
    </border>
    <border>
      <left>
        <color indexed="63"/>
      </left>
      <right style="hair">
        <color indexed="9"/>
      </right>
      <top>
        <color indexed="63"/>
      </top>
      <bottom style="thin"/>
    </border>
    <border>
      <left>
        <color indexed="63"/>
      </left>
      <right style="thin"/>
      <top style="thin"/>
      <bottom style="hair"/>
    </border>
    <border>
      <left style="thin">
        <color indexed="23"/>
      </left>
      <right>
        <color indexed="63"/>
      </right>
      <top style="thin">
        <color indexed="23"/>
      </top>
      <bottom style="thin">
        <color indexed="22"/>
      </bottom>
    </border>
    <border>
      <left>
        <color indexed="63"/>
      </left>
      <right>
        <color indexed="63"/>
      </right>
      <top style="thin">
        <color indexed="23"/>
      </top>
      <bottom style="thin">
        <color indexed="22"/>
      </bottom>
    </border>
    <border>
      <left>
        <color indexed="63"/>
      </left>
      <right style="thin">
        <color indexed="22"/>
      </right>
      <top style="thin">
        <color indexed="23"/>
      </top>
      <bottom style="thin">
        <color indexed="22"/>
      </bottom>
    </border>
    <border>
      <left style="thin">
        <color indexed="63"/>
      </left>
      <right>
        <color indexed="63"/>
      </right>
      <top style="thin">
        <color indexed="63"/>
      </top>
      <bottom style="thin">
        <color indexed="22"/>
      </bottom>
    </border>
    <border>
      <left>
        <color indexed="63"/>
      </left>
      <right>
        <color indexed="63"/>
      </right>
      <top style="thin">
        <color indexed="63"/>
      </top>
      <bottom style="thin">
        <color indexed="22"/>
      </bottom>
    </border>
    <border>
      <left>
        <color indexed="63"/>
      </left>
      <right style="thin">
        <color indexed="22"/>
      </right>
      <top style="thin">
        <color indexed="63"/>
      </top>
      <bottom style="thin">
        <color indexed="22"/>
      </bottom>
    </border>
    <border>
      <left style="thin"/>
      <right style="hair"/>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15">
    <xf numFmtId="0" fontId="0" fillId="0" borderId="0" xfId="0" applyAlignment="1">
      <alignment/>
    </xf>
    <xf numFmtId="0" fontId="0" fillId="0" borderId="0" xfId="0" applyAlignment="1" applyProtection="1">
      <alignment/>
      <protection hidden="1"/>
    </xf>
    <xf numFmtId="0" fontId="0" fillId="2" borderId="0" xfId="0" applyFill="1" applyAlignment="1" applyProtection="1">
      <alignment/>
      <protection hidden="1"/>
    </xf>
    <xf numFmtId="0" fontId="7" fillId="3" borderId="0" xfId="0" applyFont="1" applyFill="1" applyAlignment="1" applyProtection="1">
      <alignment/>
      <protection hidden="1"/>
    </xf>
    <xf numFmtId="0" fontId="7" fillId="3" borderId="0" xfId="0" applyFont="1" applyFill="1" applyAlignment="1" applyProtection="1">
      <alignment horizontal="center"/>
      <protection hidden="1"/>
    </xf>
    <xf numFmtId="0" fontId="2" fillId="2" borderId="0" xfId="0" applyFont="1" applyFill="1" applyAlignment="1" applyProtection="1">
      <alignment horizontal="right"/>
      <protection hidden="1"/>
    </xf>
    <xf numFmtId="0" fontId="2" fillId="2" borderId="0" xfId="0" applyFont="1" applyFill="1" applyAlignment="1" applyProtection="1">
      <alignment/>
      <protection hidden="1"/>
    </xf>
    <xf numFmtId="0" fontId="2" fillId="2" borderId="0" xfId="0" applyFont="1" applyFill="1" applyAlignment="1" applyProtection="1">
      <alignment horizontal="center"/>
      <protection hidden="1"/>
    </xf>
    <xf numFmtId="0" fontId="2" fillId="2" borderId="0" xfId="0" applyFont="1" applyFill="1" applyAlignment="1" applyProtection="1">
      <alignment/>
      <protection hidden="1"/>
    </xf>
    <xf numFmtId="0" fontId="0" fillId="0" borderId="0" xfId="0" applyFont="1" applyAlignment="1" applyProtection="1">
      <alignment horizontal="right"/>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5" fillId="0" borderId="1" xfId="0" applyFont="1" applyBorder="1" applyAlignment="1" applyProtection="1">
      <alignment horizontal="right"/>
      <protection hidden="1"/>
    </xf>
    <xf numFmtId="0" fontId="5" fillId="0" borderId="1" xfId="0" applyFont="1" applyBorder="1" applyAlignment="1" applyProtection="1">
      <alignment horizontal="center"/>
      <protection hidden="1"/>
    </xf>
    <xf numFmtId="0" fontId="0" fillId="0" borderId="0" xfId="0" applyFont="1" applyAlignment="1" applyProtection="1">
      <alignment horizontal="right" vertical="center"/>
      <protection hidden="1"/>
    </xf>
    <xf numFmtId="4" fontId="0" fillId="0" borderId="0" xfId="0" applyNumberFormat="1" applyFont="1" applyAlignment="1" applyProtection="1">
      <alignment horizontal="center"/>
      <protection hidden="1"/>
    </xf>
    <xf numFmtId="0" fontId="7" fillId="4" borderId="0" xfId="0" applyFont="1" applyFill="1" applyAlignment="1" applyProtection="1">
      <alignment/>
      <protection hidden="1"/>
    </xf>
    <xf numFmtId="0" fontId="7" fillId="4" borderId="0" xfId="0" applyFont="1" applyFill="1" applyAlignment="1" applyProtection="1">
      <alignment horizontal="center"/>
      <protection hidden="1"/>
    </xf>
    <xf numFmtId="0" fontId="0"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 fillId="0" borderId="1" xfId="0" applyFont="1" applyBorder="1" applyAlignment="1" applyProtection="1">
      <alignment horizontal="right" vertical="center"/>
      <protection hidden="1"/>
    </xf>
    <xf numFmtId="0" fontId="5" fillId="0" borderId="1"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13" fillId="0" borderId="0" xfId="0" applyFont="1" applyAlignment="1" applyProtection="1">
      <alignment vertical="top"/>
      <protection hidden="1"/>
    </xf>
    <xf numFmtId="0" fontId="2" fillId="0" borderId="0" xfId="0" applyFont="1" applyFill="1" applyAlignment="1" applyProtection="1">
      <alignment horizontal="right"/>
      <protection hidden="1"/>
    </xf>
    <xf numFmtId="0" fontId="2" fillId="0" borderId="0" xfId="0" applyFont="1" applyFill="1" applyAlignment="1" applyProtection="1">
      <alignment/>
      <protection hidden="1"/>
    </xf>
    <xf numFmtId="0" fontId="2" fillId="0" borderId="0" xfId="0" applyFont="1" applyFill="1" applyAlignment="1" applyProtection="1">
      <alignment horizontal="center"/>
      <protection hidden="1"/>
    </xf>
    <xf numFmtId="0" fontId="2" fillId="0" borderId="0" xfId="0" applyFont="1" applyFill="1" applyAlignment="1" applyProtection="1">
      <alignment/>
      <protection hidden="1"/>
    </xf>
    <xf numFmtId="0" fontId="7" fillId="5" borderId="0" xfId="0" applyFont="1" applyFill="1" applyAlignment="1" applyProtection="1">
      <alignment/>
      <protection hidden="1"/>
    </xf>
    <xf numFmtId="0" fontId="7" fillId="5" borderId="0" xfId="0" applyFont="1" applyFill="1" applyAlignment="1" applyProtection="1">
      <alignment horizontal="center"/>
      <protection hidden="1"/>
    </xf>
    <xf numFmtId="0" fontId="0" fillId="6" borderId="2" xfId="0" applyFont="1" applyFill="1" applyBorder="1" applyAlignment="1" applyProtection="1">
      <alignment horizontal="center" vertical="center"/>
      <protection hidden="1"/>
    </xf>
    <xf numFmtId="0" fontId="12" fillId="7" borderId="0" xfId="0" applyFont="1" applyFill="1" applyAlignment="1" applyProtection="1">
      <alignment horizontal="left" indent="2"/>
      <protection hidden="1"/>
    </xf>
    <xf numFmtId="0" fontId="9" fillId="7" borderId="0" xfId="0" applyFont="1" applyFill="1" applyAlignment="1" applyProtection="1">
      <alignment horizontal="center"/>
      <protection hidden="1"/>
    </xf>
    <xf numFmtId="0" fontId="9" fillId="7" borderId="0" xfId="0" applyFont="1" applyFill="1" applyAlignment="1" applyProtection="1">
      <alignment/>
      <protection hidden="1"/>
    </xf>
    <xf numFmtId="0" fontId="9" fillId="7" borderId="0" xfId="0" applyFont="1" applyFill="1" applyAlignment="1" applyProtection="1">
      <alignment/>
      <protection hidden="1"/>
    </xf>
    <xf numFmtId="0" fontId="9" fillId="7" borderId="0" xfId="0" applyFont="1" applyFill="1" applyAlignment="1" applyProtection="1">
      <alignment horizontal="left" indent="2"/>
      <protection hidden="1"/>
    </xf>
    <xf numFmtId="0" fontId="0" fillId="2" borderId="0" xfId="0" applyFont="1" applyFill="1" applyAlignment="1" applyProtection="1">
      <alignment horizontal="right"/>
      <protection hidden="1"/>
    </xf>
    <xf numFmtId="0" fontId="0" fillId="2" borderId="0" xfId="0" applyFont="1" applyFill="1" applyAlignment="1" applyProtection="1">
      <alignment horizontal="center"/>
      <protection hidden="1"/>
    </xf>
    <xf numFmtId="0" fontId="0" fillId="2" borderId="0" xfId="0" applyFont="1" applyFill="1" applyAlignment="1" applyProtection="1">
      <alignment/>
      <protection hidden="1"/>
    </xf>
    <xf numFmtId="0" fontId="0" fillId="2" borderId="0" xfId="0" applyFill="1" applyAlignment="1" applyProtection="1">
      <alignment horizontal="center" vertical="center"/>
      <protection hidden="1"/>
    </xf>
    <xf numFmtId="0" fontId="14" fillId="0" borderId="0" xfId="0" applyFont="1" applyAlignment="1" applyProtection="1">
      <alignment vertical="center"/>
      <protection hidden="1"/>
    </xf>
    <xf numFmtId="0" fontId="16" fillId="8" borderId="2" xfId="0" applyFont="1" applyFill="1" applyBorder="1" applyAlignment="1" applyProtection="1">
      <alignment horizontal="center"/>
      <protection locked="0"/>
    </xf>
    <xf numFmtId="0" fontId="7" fillId="9" borderId="0" xfId="0" applyFont="1" applyFill="1" applyAlignment="1" applyProtection="1">
      <alignment vertical="center"/>
      <protection hidden="1"/>
    </xf>
    <xf numFmtId="0" fontId="18" fillId="9" borderId="0" xfId="0" applyFont="1" applyFill="1" applyAlignment="1" applyProtection="1">
      <alignment vertical="center"/>
      <protection hidden="1"/>
    </xf>
    <xf numFmtId="0" fontId="17" fillId="2" borderId="0" xfId="0" applyFont="1" applyFill="1" applyAlignment="1" applyProtection="1">
      <alignment vertical="center"/>
      <protection hidden="1"/>
    </xf>
    <xf numFmtId="0" fontId="7" fillId="5" borderId="0" xfId="0" applyFont="1" applyFill="1" applyAlignment="1" applyProtection="1">
      <alignment vertical="center"/>
      <protection hidden="1"/>
    </xf>
    <xf numFmtId="0" fontId="18" fillId="5" borderId="0" xfId="0" applyFont="1" applyFill="1" applyAlignment="1" applyProtection="1">
      <alignment vertical="center"/>
      <protection hidden="1"/>
    </xf>
    <xf numFmtId="0" fontId="0" fillId="2" borderId="0" xfId="0" applyFill="1" applyBorder="1" applyAlignment="1" applyProtection="1">
      <alignment/>
      <protection hidden="1"/>
    </xf>
    <xf numFmtId="0" fontId="9" fillId="0" borderId="0" xfId="0" applyFont="1" applyAlignment="1" applyProtection="1">
      <alignment horizontal="center" vertical="center"/>
      <protection hidden="1"/>
    </xf>
    <xf numFmtId="0" fontId="21" fillId="0" borderId="0" xfId="0" applyFont="1" applyAlignment="1" applyProtection="1">
      <alignment/>
      <protection hidden="1"/>
    </xf>
    <xf numFmtId="9" fontId="0" fillId="0" borderId="0" xfId="0" applyNumberFormat="1" applyAlignment="1" applyProtection="1">
      <alignment/>
      <protection hidden="1"/>
    </xf>
    <xf numFmtId="0" fontId="0" fillId="0" borderId="3" xfId="0" applyFont="1" applyBorder="1" applyAlignment="1" applyProtection="1">
      <alignment horizontal="center" vertical="center"/>
      <protection hidden="1"/>
    </xf>
    <xf numFmtId="4" fontId="0" fillId="0" borderId="0" xfId="0" applyNumberFormat="1" applyFont="1" applyAlignment="1" applyProtection="1">
      <alignment/>
      <protection hidden="1"/>
    </xf>
    <xf numFmtId="0" fontId="5" fillId="0" borderId="1" xfId="0" applyFont="1" applyBorder="1" applyAlignment="1" applyProtection="1">
      <alignment vertical="center"/>
      <protection hidden="1"/>
    </xf>
    <xf numFmtId="9" fontId="8" fillId="0" borderId="0" xfId="0" applyNumberFormat="1" applyFont="1" applyAlignment="1" applyProtection="1">
      <alignment horizontal="center" vertical="center"/>
      <protection hidden="1"/>
    </xf>
    <xf numFmtId="0" fontId="21" fillId="0" borderId="0" xfId="0" applyFont="1" applyAlignment="1" applyProtection="1">
      <alignment horizontal="right" vertical="center"/>
      <protection hidden="1"/>
    </xf>
    <xf numFmtId="0" fontId="21" fillId="0" borderId="0" xfId="0" applyFont="1" applyAlignment="1" applyProtection="1">
      <alignment horizontal="right"/>
      <protection hidden="1"/>
    </xf>
    <xf numFmtId="0" fontId="5" fillId="0" borderId="1" xfId="0" applyFont="1" applyBorder="1" applyAlignment="1" applyProtection="1">
      <alignment/>
      <protection hidden="1"/>
    </xf>
    <xf numFmtId="0" fontId="5" fillId="0" borderId="0" xfId="0" applyFont="1" applyBorder="1" applyAlignment="1" applyProtection="1">
      <alignment vertical="center"/>
      <protection hidden="1"/>
    </xf>
    <xf numFmtId="0" fontId="23" fillId="5" borderId="4" xfId="0" applyFont="1" applyFill="1" applyBorder="1" applyAlignment="1" applyProtection="1">
      <alignment horizontal="center" wrapText="1"/>
      <protection hidden="1"/>
    </xf>
    <xf numFmtId="0" fontId="23" fillId="5" borderId="4" xfId="0" applyFont="1" applyFill="1" applyBorder="1" applyAlignment="1" applyProtection="1">
      <alignment horizontal="center" vertical="top" wrapText="1"/>
      <protection hidden="1"/>
    </xf>
    <xf numFmtId="0" fontId="23" fillId="5" borderId="5" xfId="0" applyFont="1" applyFill="1" applyBorder="1" applyAlignment="1" applyProtection="1">
      <alignment horizontal="center" wrapText="1"/>
      <protection hidden="1"/>
    </xf>
    <xf numFmtId="0" fontId="23" fillId="5" borderId="5" xfId="0" applyFont="1" applyFill="1" applyBorder="1" applyAlignment="1" applyProtection="1">
      <alignment horizontal="center" vertical="top" wrapText="1"/>
      <protection hidden="1"/>
    </xf>
    <xf numFmtId="0" fontId="23" fillId="5" borderId="6" xfId="0" applyFont="1" applyFill="1" applyBorder="1" applyAlignment="1" applyProtection="1">
      <alignment horizontal="center" vertical="top" wrapText="1"/>
      <protection hidden="1"/>
    </xf>
    <xf numFmtId="14" fontId="23" fillId="5" borderId="7" xfId="0" applyNumberFormat="1" applyFont="1" applyFill="1" applyBorder="1" applyAlignment="1" applyProtection="1">
      <alignment horizontal="center" vertical="top" wrapText="1"/>
      <protection hidden="1"/>
    </xf>
    <xf numFmtId="0" fontId="23" fillId="5" borderId="7" xfId="0" applyFont="1" applyFill="1" applyBorder="1" applyAlignment="1" applyProtection="1">
      <alignment horizontal="center" vertical="top" wrapText="1"/>
      <protection hidden="1"/>
    </xf>
    <xf numFmtId="0" fontId="0" fillId="0" borderId="8" xfId="0" applyFont="1" applyBorder="1" applyAlignment="1" applyProtection="1">
      <alignment horizontal="center" vertical="center" wrapText="1"/>
      <protection hidden="1"/>
    </xf>
    <xf numFmtId="4" fontId="0" fillId="0" borderId="8" xfId="0" applyNumberFormat="1" applyFont="1" applyBorder="1" applyAlignment="1" applyProtection="1">
      <alignment horizontal="center" vertical="center" wrapText="1"/>
      <protection hidden="1"/>
    </xf>
    <xf numFmtId="4" fontId="3" fillId="0" borderId="8" xfId="0" applyNumberFormat="1" applyFont="1" applyBorder="1" applyAlignment="1" applyProtection="1">
      <alignment horizontal="center" vertical="center" wrapText="1"/>
      <protection hidden="1"/>
    </xf>
    <xf numFmtId="0" fontId="23" fillId="5" borderId="9" xfId="0" applyFont="1" applyFill="1" applyBorder="1" applyAlignment="1" applyProtection="1">
      <alignment horizontal="center" vertical="top" wrapText="1"/>
      <protection hidden="1"/>
    </xf>
    <xf numFmtId="0" fontId="23" fillId="5" borderId="10" xfId="0" applyFont="1" applyFill="1" applyBorder="1" applyAlignment="1" applyProtection="1">
      <alignment horizontal="center" vertical="top" wrapText="1"/>
      <protection hidden="1"/>
    </xf>
    <xf numFmtId="4" fontId="3" fillId="0" borderId="11" xfId="0" applyNumberFormat="1" applyFont="1" applyBorder="1" applyAlignment="1" applyProtection="1">
      <alignment horizontal="center" vertical="center" wrapText="1"/>
      <protection hidden="1"/>
    </xf>
    <xf numFmtId="0" fontId="23" fillId="5" borderId="10" xfId="0" applyNumberFormat="1" applyFont="1" applyFill="1" applyBorder="1" applyAlignment="1" applyProtection="1">
      <alignment horizontal="center" vertical="top" wrapText="1"/>
      <protection hidden="1"/>
    </xf>
    <xf numFmtId="4" fontId="3" fillId="0" borderId="8" xfId="0" applyNumberFormat="1" applyFont="1" applyBorder="1" applyAlignment="1" applyProtection="1">
      <alignment horizontal="center" vertical="center" wrapText="1"/>
      <protection locked="0"/>
    </xf>
    <xf numFmtId="4" fontId="3" fillId="0" borderId="12" xfId="0" applyNumberFormat="1" applyFont="1" applyBorder="1" applyAlignment="1" applyProtection="1">
      <alignment horizontal="center" vertical="center" wrapText="1"/>
      <protection locked="0"/>
    </xf>
    <xf numFmtId="4" fontId="0" fillId="0" borderId="11" xfId="0" applyNumberFormat="1" applyFont="1" applyBorder="1" applyAlignment="1" applyProtection="1">
      <alignment horizontal="center" vertical="center" wrapText="1"/>
      <protection locked="0"/>
    </xf>
    <xf numFmtId="0" fontId="24" fillId="2" borderId="0" xfId="18" applyFont="1" applyFill="1" applyAlignment="1" applyProtection="1">
      <alignment vertical="center"/>
      <protection hidden="1"/>
    </xf>
    <xf numFmtId="0" fontId="21" fillId="6" borderId="2" xfId="0" applyFont="1" applyFill="1" applyBorder="1" applyAlignment="1" applyProtection="1">
      <alignment horizontal="center" vertical="center"/>
      <protection hidden="1"/>
    </xf>
    <xf numFmtId="4" fontId="5" fillId="10" borderId="2" xfId="0" applyNumberFormat="1" applyFont="1" applyFill="1" applyBorder="1" applyAlignment="1" applyProtection="1">
      <alignment horizontal="center" vertical="center"/>
      <protection locked="0"/>
    </xf>
    <xf numFmtId="0" fontId="5" fillId="10" borderId="2" xfId="0" applyFont="1" applyFill="1" applyBorder="1" applyAlignment="1" applyProtection="1">
      <alignment horizontal="center" vertical="center"/>
      <protection locked="0"/>
    </xf>
    <xf numFmtId="0" fontId="2" fillId="2" borderId="0" xfId="0" applyFont="1" applyFill="1" applyAlignment="1" applyProtection="1">
      <alignment horizontal="right" vertical="center"/>
      <protection hidden="1"/>
    </xf>
    <xf numFmtId="0" fontId="0" fillId="2" borderId="0" xfId="0" applyFont="1" applyFill="1" applyAlignment="1" applyProtection="1">
      <alignment horizontal="right" vertical="center"/>
      <protection hidden="1"/>
    </xf>
    <xf numFmtId="0" fontId="2" fillId="2" borderId="0" xfId="0" applyFont="1" applyFill="1" applyAlignment="1" applyProtection="1">
      <alignment horizontal="center" vertical="center"/>
      <protection hidden="1"/>
    </xf>
    <xf numFmtId="0" fontId="0" fillId="2" borderId="0" xfId="0" applyFont="1" applyFill="1" applyAlignment="1" applyProtection="1">
      <alignment vertical="center"/>
      <protection hidden="1"/>
    </xf>
    <xf numFmtId="0" fontId="2" fillId="2" borderId="0" xfId="0" applyFont="1" applyFill="1" applyAlignment="1" applyProtection="1">
      <alignment vertical="center"/>
      <protection hidden="1"/>
    </xf>
    <xf numFmtId="0" fontId="0" fillId="2" borderId="0" xfId="0" applyFont="1" applyFill="1" applyAlignment="1" applyProtection="1">
      <alignment horizontal="center" vertical="center"/>
      <protection hidden="1"/>
    </xf>
    <xf numFmtId="0" fontId="0" fillId="2" borderId="0" xfId="0" applyFont="1" applyFill="1" applyAlignment="1" applyProtection="1">
      <alignment horizontal="left" vertical="center"/>
      <protection hidden="1"/>
    </xf>
    <xf numFmtId="0" fontId="2" fillId="2" borderId="0" xfId="0" applyFont="1" applyFill="1" applyAlignment="1" applyProtection="1">
      <alignment horizontal="left" vertical="center"/>
      <protection hidden="1"/>
    </xf>
    <xf numFmtId="0" fontId="22" fillId="0" borderId="0" xfId="0" applyFont="1" applyAlignment="1" applyProtection="1">
      <alignment vertical="top"/>
      <protection hidden="1"/>
    </xf>
    <xf numFmtId="0" fontId="23" fillId="5" borderId="13" xfId="0" applyFont="1" applyFill="1" applyBorder="1" applyAlignment="1" applyProtection="1">
      <alignment horizontal="center" vertical="top" wrapText="1"/>
      <protection hidden="1"/>
    </xf>
    <xf numFmtId="0" fontId="23" fillId="5" borderId="14" xfId="0" applyFont="1" applyFill="1" applyBorder="1" applyAlignment="1" applyProtection="1">
      <alignment horizontal="center" vertical="top" wrapText="1"/>
      <protection hidden="1"/>
    </xf>
    <xf numFmtId="0" fontId="23" fillId="5" borderId="15" xfId="0" applyFont="1" applyFill="1" applyBorder="1" applyAlignment="1" applyProtection="1">
      <alignment horizontal="center" vertical="top" wrapText="1"/>
      <protection hidden="1"/>
    </xf>
    <xf numFmtId="4" fontId="0" fillId="0" borderId="8" xfId="0" applyNumberFormat="1" applyFont="1" applyBorder="1" applyAlignment="1" applyProtection="1">
      <alignment horizontal="center" vertical="center" wrapText="1"/>
      <protection locked="0"/>
    </xf>
    <xf numFmtId="4" fontId="21" fillId="6" borderId="16" xfId="0" applyNumberFormat="1" applyFont="1" applyFill="1" applyBorder="1" applyAlignment="1" applyProtection="1">
      <alignment horizontal="center" vertical="center" wrapText="1"/>
      <protection hidden="1"/>
    </xf>
    <xf numFmtId="4" fontId="21" fillId="6" borderId="17" xfId="0" applyNumberFormat="1" applyFont="1" applyFill="1" applyBorder="1" applyAlignment="1" applyProtection="1">
      <alignment horizontal="center" vertical="center" wrapText="1"/>
      <protection hidden="1"/>
    </xf>
    <xf numFmtId="4" fontId="21" fillId="6" borderId="18" xfId="0" applyNumberFormat="1" applyFont="1" applyFill="1" applyBorder="1" applyAlignment="1" applyProtection="1">
      <alignment horizontal="center" vertical="center" wrapText="1"/>
      <protection hidden="1"/>
    </xf>
    <xf numFmtId="4" fontId="25" fillId="6" borderId="17" xfId="0" applyNumberFormat="1" applyFont="1" applyFill="1" applyBorder="1" applyAlignment="1" applyProtection="1">
      <alignment horizontal="center" vertical="center" wrapText="1"/>
      <protection hidden="1"/>
    </xf>
    <xf numFmtId="0" fontId="9" fillId="11" borderId="0" xfId="0" applyFont="1" applyFill="1" applyAlignment="1" applyProtection="1">
      <alignment horizontal="left" indent="2"/>
      <protection hidden="1"/>
    </xf>
    <xf numFmtId="0" fontId="9" fillId="11" borderId="0" xfId="0" applyFont="1" applyFill="1" applyAlignment="1" applyProtection="1">
      <alignment horizontal="center"/>
      <protection hidden="1"/>
    </xf>
    <xf numFmtId="0" fontId="9" fillId="11" borderId="0" xfId="0" applyFont="1" applyFill="1" applyAlignment="1" applyProtection="1">
      <alignment/>
      <protection hidden="1"/>
    </xf>
    <xf numFmtId="0" fontId="9" fillId="11" borderId="0" xfId="0" applyFont="1" applyFill="1" applyAlignment="1" applyProtection="1">
      <alignment/>
      <protection hidden="1"/>
    </xf>
    <xf numFmtId="0" fontId="9" fillId="11" borderId="0" xfId="0" applyFont="1" applyFill="1" applyAlignment="1" applyProtection="1">
      <alignment horizontal="right" vertical="center"/>
      <protection hidden="1"/>
    </xf>
    <xf numFmtId="0" fontId="26" fillId="11" borderId="0" xfId="0" applyFont="1" applyFill="1" applyAlignment="1" applyProtection="1">
      <alignment horizontal="right" vertical="center"/>
      <protection hidden="1"/>
    </xf>
    <xf numFmtId="0" fontId="12" fillId="11" borderId="0" xfId="0" applyFont="1" applyFill="1" applyAlignment="1" applyProtection="1">
      <alignment horizontal="left" indent="2"/>
      <protection hidden="1"/>
    </xf>
    <xf numFmtId="0" fontId="0" fillId="12" borderId="3" xfId="0" applyFont="1" applyFill="1" applyBorder="1" applyAlignment="1" applyProtection="1">
      <alignment horizontal="center" vertical="center"/>
      <protection hidden="1"/>
    </xf>
    <xf numFmtId="4" fontId="3" fillId="0" borderId="12" xfId="0" applyNumberFormat="1" applyFont="1" applyBorder="1" applyAlignment="1" applyProtection="1">
      <alignment horizontal="center" vertical="center" wrapText="1"/>
      <protection hidden="1"/>
    </xf>
    <xf numFmtId="4" fontId="0" fillId="0" borderId="11" xfId="0" applyNumberFormat="1" applyFont="1" applyBorder="1" applyAlignment="1" applyProtection="1">
      <alignment horizontal="center" vertical="center" wrapText="1"/>
      <protection hidden="1"/>
    </xf>
    <xf numFmtId="4" fontId="5" fillId="6" borderId="2" xfId="0" applyNumberFormat="1" applyFont="1" applyFill="1" applyBorder="1" applyAlignment="1" applyProtection="1">
      <alignment horizontal="center" vertical="center"/>
      <protection hidden="1"/>
    </xf>
    <xf numFmtId="0" fontId="5" fillId="6" borderId="2" xfId="0" applyFont="1" applyFill="1" applyBorder="1" applyAlignment="1" applyProtection="1">
      <alignment horizontal="center" vertical="center"/>
      <protection hidden="1"/>
    </xf>
    <xf numFmtId="0" fontId="0" fillId="12" borderId="0" xfId="0" applyFont="1" applyFill="1" applyBorder="1" applyAlignment="1" applyProtection="1">
      <alignment horizontal="center" vertical="center"/>
      <protection locked="0"/>
    </xf>
    <xf numFmtId="0" fontId="20" fillId="2" borderId="0" xfId="18" applyFont="1" applyFill="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protection hidden="1"/>
    </xf>
    <xf numFmtId="4" fontId="0" fillId="0" borderId="0" xfId="0" applyNumberFormat="1" applyFont="1" applyBorder="1" applyAlignment="1" applyProtection="1">
      <alignment/>
      <protection hidden="1"/>
    </xf>
    <xf numFmtId="4" fontId="0" fillId="0" borderId="0" xfId="0" applyNumberFormat="1" applyFont="1" applyBorder="1" applyAlignment="1" applyProtection="1">
      <alignment horizontal="center"/>
      <protection hidden="1"/>
    </xf>
    <xf numFmtId="0" fontId="22" fillId="0" borderId="0" xfId="0" applyFont="1" applyBorder="1" applyAlignment="1" applyProtection="1">
      <alignment vertical="top"/>
      <protection hidden="1"/>
    </xf>
    <xf numFmtId="0" fontId="13" fillId="0" borderId="0" xfId="0" applyFont="1" applyBorder="1" applyAlignment="1" applyProtection="1">
      <alignment vertical="top"/>
      <protection hidden="1"/>
    </xf>
    <xf numFmtId="181" fontId="5" fillId="10" borderId="2"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left" vertical="center" indent="1"/>
      <protection hidden="1"/>
    </xf>
    <xf numFmtId="0" fontId="2" fillId="0" borderId="20" xfId="0" applyFont="1" applyFill="1" applyBorder="1" applyAlignment="1" applyProtection="1">
      <alignment horizontal="left" indent="1"/>
      <protection hidden="1"/>
    </xf>
    <xf numFmtId="0" fontId="2" fillId="0" borderId="21" xfId="0" applyFont="1" applyFill="1" applyBorder="1" applyAlignment="1" applyProtection="1">
      <alignment horizontal="left" indent="1"/>
      <protection hidden="1"/>
    </xf>
    <xf numFmtId="0" fontId="2" fillId="0" borderId="22" xfId="0" applyFont="1" applyFill="1" applyBorder="1" applyAlignment="1" applyProtection="1">
      <alignment horizontal="left" indent="1"/>
      <protection hidden="1"/>
    </xf>
    <xf numFmtId="0" fontId="2" fillId="0" borderId="0" xfId="0" applyFont="1" applyFill="1" applyBorder="1" applyAlignment="1" applyProtection="1">
      <alignment horizontal="left" indent="1"/>
      <protection hidden="1"/>
    </xf>
    <xf numFmtId="0" fontId="2" fillId="0" borderId="23" xfId="0" applyFont="1" applyFill="1" applyBorder="1" applyAlignment="1" applyProtection="1">
      <alignment horizontal="left" indent="1"/>
      <protection hidden="1"/>
    </xf>
    <xf numFmtId="0" fontId="1" fillId="0" borderId="22" xfId="0" applyFont="1" applyFill="1" applyBorder="1" applyAlignment="1" applyProtection="1">
      <alignment horizontal="left" vertical="center" indent="1"/>
      <protection hidden="1"/>
    </xf>
    <xf numFmtId="0" fontId="0" fillId="0" borderId="22" xfId="0" applyBorder="1" applyAlignment="1" applyProtection="1">
      <alignment horizontal="left" indent="1"/>
      <protection hidden="1"/>
    </xf>
    <xf numFmtId="0" fontId="0" fillId="0" borderId="0" xfId="0" applyFont="1" applyBorder="1" applyAlignment="1" applyProtection="1">
      <alignment horizontal="left" vertical="center" indent="1"/>
      <protection hidden="1"/>
    </xf>
    <xf numFmtId="0" fontId="0" fillId="0" borderId="23" xfId="0" applyFont="1" applyBorder="1" applyAlignment="1" applyProtection="1">
      <alignment horizontal="left" vertical="center" indent="1"/>
      <protection hidden="1"/>
    </xf>
    <xf numFmtId="0" fontId="0" fillId="0" borderId="22" xfId="0" applyFont="1" applyBorder="1" applyAlignment="1" applyProtection="1">
      <alignment horizontal="left" vertical="center" indent="1"/>
      <protection hidden="1"/>
    </xf>
    <xf numFmtId="0" fontId="1" fillId="0" borderId="24" xfId="0" applyFont="1" applyFill="1" applyBorder="1" applyAlignment="1" applyProtection="1">
      <alignment horizontal="left" vertical="center" indent="1"/>
      <protection hidden="1"/>
    </xf>
    <xf numFmtId="0" fontId="0" fillId="0" borderId="25" xfId="0" applyFont="1" applyBorder="1" applyAlignment="1" applyProtection="1">
      <alignment horizontal="left" vertical="center" indent="1"/>
      <protection hidden="1"/>
    </xf>
    <xf numFmtId="0" fontId="0" fillId="0" borderId="26" xfId="0" applyFont="1" applyBorder="1" applyAlignment="1" applyProtection="1">
      <alignment horizontal="left" vertical="center" indent="1"/>
      <protection hidden="1"/>
    </xf>
    <xf numFmtId="0" fontId="1" fillId="0" borderId="27" xfId="0" applyFont="1" applyFill="1" applyBorder="1" applyAlignment="1" applyProtection="1">
      <alignment horizontal="left" vertical="center" indent="1"/>
      <protection hidden="1"/>
    </xf>
    <xf numFmtId="0" fontId="0" fillId="0" borderId="28" xfId="0" applyFont="1" applyBorder="1" applyAlignment="1" applyProtection="1">
      <alignment horizontal="left" vertical="center" indent="1"/>
      <protection hidden="1"/>
    </xf>
    <xf numFmtId="0" fontId="0" fillId="0" borderId="29" xfId="0" applyFont="1" applyBorder="1" applyAlignment="1" applyProtection="1">
      <alignment horizontal="left" vertical="center" indent="1"/>
      <protection hidden="1"/>
    </xf>
    <xf numFmtId="0" fontId="2" fillId="0" borderId="30" xfId="0" applyFont="1" applyFill="1" applyBorder="1" applyAlignment="1" applyProtection="1">
      <alignment horizontal="left" indent="1"/>
      <protection hidden="1"/>
    </xf>
    <xf numFmtId="0" fontId="0" fillId="0" borderId="10" xfId="0" applyFont="1" applyBorder="1" applyAlignment="1" applyProtection="1">
      <alignment horizontal="left" vertical="center" indent="1"/>
      <protection hidden="1"/>
    </xf>
    <xf numFmtId="0" fontId="1" fillId="0" borderId="30" xfId="0" applyFont="1" applyFill="1" applyBorder="1" applyAlignment="1" applyProtection="1">
      <alignment horizontal="left" vertical="center" indent="1"/>
      <protection hidden="1"/>
    </xf>
    <xf numFmtId="0" fontId="0" fillId="0" borderId="30" xfId="0" applyBorder="1" applyAlignment="1" applyProtection="1">
      <alignment horizontal="left" indent="1"/>
      <protection hidden="1"/>
    </xf>
    <xf numFmtId="0" fontId="1" fillId="0" borderId="31" xfId="0" applyFont="1" applyFill="1" applyBorder="1" applyAlignment="1" applyProtection="1">
      <alignment horizontal="left" vertical="center" indent="1"/>
      <protection hidden="1"/>
    </xf>
    <xf numFmtId="0" fontId="0" fillId="0" borderId="32" xfId="0" applyFont="1" applyBorder="1" applyAlignment="1" applyProtection="1">
      <alignment horizontal="left" vertical="center" indent="1"/>
      <protection hidden="1"/>
    </xf>
    <xf numFmtId="0" fontId="0" fillId="0" borderId="33" xfId="0" applyFont="1" applyBorder="1" applyAlignment="1" applyProtection="1">
      <alignment horizontal="left" vertical="center" indent="1"/>
      <protection hidden="1"/>
    </xf>
    <xf numFmtId="0" fontId="2" fillId="0" borderId="28" xfId="0" applyFont="1" applyFill="1" applyBorder="1" applyAlignment="1" applyProtection="1">
      <alignment horizontal="left" indent="1"/>
      <protection hidden="1"/>
    </xf>
    <xf numFmtId="0" fontId="2" fillId="0" borderId="29" xfId="0" applyFont="1" applyFill="1" applyBorder="1" applyAlignment="1" applyProtection="1">
      <alignment horizontal="left" indent="1"/>
      <protection hidden="1"/>
    </xf>
    <xf numFmtId="0" fontId="2" fillId="0" borderId="10" xfId="0" applyFont="1" applyFill="1" applyBorder="1" applyAlignment="1" applyProtection="1">
      <alignment horizontal="left" indent="1"/>
      <protection hidden="1"/>
    </xf>
    <xf numFmtId="0" fontId="0" fillId="0" borderId="30" xfId="0" applyFont="1" applyBorder="1" applyAlignment="1" applyProtection="1">
      <alignment horizontal="left" vertical="center" indent="1"/>
      <protection hidden="1"/>
    </xf>
    <xf numFmtId="0" fontId="21" fillId="0" borderId="0" xfId="0" applyFont="1" applyFill="1" applyAlignment="1">
      <alignment/>
    </xf>
    <xf numFmtId="0" fontId="0" fillId="0" borderId="0" xfId="0" applyAlignment="1" applyProtection="1" quotePrefix="1">
      <alignment horizontal="right"/>
      <protection hidden="1"/>
    </xf>
    <xf numFmtId="0" fontId="29" fillId="0" borderId="28" xfId="0" applyFont="1" applyBorder="1" applyAlignment="1" applyProtection="1">
      <alignment horizontal="left" vertical="center" indent="1"/>
      <protection hidden="1"/>
    </xf>
    <xf numFmtId="0" fontId="29" fillId="0" borderId="29" xfId="0" applyFont="1" applyBorder="1" applyAlignment="1" applyProtection="1">
      <alignment horizontal="left" vertical="center" indent="1"/>
      <protection hidden="1"/>
    </xf>
    <xf numFmtId="0" fontId="29" fillId="0" borderId="0" xfId="0" applyFont="1" applyBorder="1" applyAlignment="1" applyProtection="1">
      <alignment horizontal="left" vertical="center" indent="1"/>
      <protection hidden="1"/>
    </xf>
    <xf numFmtId="0" fontId="29" fillId="0" borderId="10" xfId="0" applyFont="1" applyBorder="1" applyAlignment="1" applyProtection="1">
      <alignment horizontal="left" vertical="center" indent="1"/>
      <protection hidden="1"/>
    </xf>
    <xf numFmtId="0" fontId="29" fillId="0" borderId="32" xfId="0" applyFont="1" applyBorder="1" applyAlignment="1" applyProtection="1">
      <alignment horizontal="left" vertical="center" indent="1"/>
      <protection hidden="1"/>
    </xf>
    <xf numFmtId="0" fontId="29" fillId="0" borderId="33" xfId="0" applyFont="1" applyBorder="1" applyAlignment="1" applyProtection="1">
      <alignment horizontal="left" vertical="center" indent="1"/>
      <protection hidden="1"/>
    </xf>
    <xf numFmtId="0" fontId="29" fillId="0" borderId="27" xfId="0" applyFont="1" applyFill="1" applyBorder="1" applyAlignment="1" applyProtection="1">
      <alignment horizontal="left" vertical="center" indent="1"/>
      <protection hidden="1"/>
    </xf>
    <xf numFmtId="0" fontId="29" fillId="0" borderId="30" xfId="0" applyFont="1" applyFill="1" applyBorder="1" applyAlignment="1" applyProtection="1">
      <alignment horizontal="left" indent="1"/>
      <protection hidden="1"/>
    </xf>
    <xf numFmtId="0" fontId="29" fillId="0" borderId="30" xfId="0" applyFont="1" applyFill="1" applyBorder="1" applyAlignment="1" applyProtection="1">
      <alignment horizontal="left" vertical="center" indent="1"/>
      <protection hidden="1"/>
    </xf>
    <xf numFmtId="0" fontId="29" fillId="0" borderId="30" xfId="0" applyFont="1" applyBorder="1" applyAlignment="1" applyProtection="1">
      <alignment horizontal="left" indent="1"/>
      <protection hidden="1"/>
    </xf>
    <xf numFmtId="0" fontId="29" fillId="0" borderId="31" xfId="0" applyFont="1" applyFill="1" applyBorder="1" applyAlignment="1" applyProtection="1">
      <alignment horizontal="left" vertical="center" indent="1"/>
      <protection hidden="1"/>
    </xf>
    <xf numFmtId="0" fontId="1" fillId="2" borderId="0" xfId="18" applyFont="1" applyFill="1" applyAlignment="1" applyProtection="1">
      <alignment vertical="top" wrapText="1"/>
      <protection hidden="1"/>
    </xf>
    <xf numFmtId="0" fontId="21" fillId="0" borderId="0" xfId="0" applyFont="1" applyAlignment="1" applyProtection="1">
      <alignment vertical="center"/>
      <protection hidden="1"/>
    </xf>
    <xf numFmtId="0" fontId="21" fillId="0" borderId="0" xfId="0" applyFont="1" applyFill="1" applyAlignment="1" applyProtection="1">
      <alignment horizontal="right"/>
      <protection hidden="1"/>
    </xf>
    <xf numFmtId="9" fontId="0" fillId="0" borderId="0" xfId="0" applyNumberFormat="1" applyFont="1" applyFill="1" applyAlignment="1" applyProtection="1">
      <alignment/>
      <protection hidden="1"/>
    </xf>
    <xf numFmtId="9" fontId="0" fillId="0" borderId="0" xfId="0" applyNumberFormat="1" applyFont="1" applyFill="1" applyAlignment="1" applyProtection="1">
      <alignment vertical="center"/>
      <protection hidden="1"/>
    </xf>
    <xf numFmtId="0" fontId="21" fillId="0" borderId="0" xfId="0" applyFont="1" applyFill="1" applyAlignment="1" applyProtection="1">
      <alignment horizontal="right" vertical="center"/>
      <protection hidden="1"/>
    </xf>
    <xf numFmtId="0" fontId="2" fillId="0" borderId="0" xfId="0" applyFont="1" applyFill="1" applyAlignment="1" applyProtection="1">
      <alignment vertical="center"/>
      <protection hidden="1"/>
    </xf>
    <xf numFmtId="0" fontId="5" fillId="0" borderId="25" xfId="0" applyFont="1" applyFill="1" applyBorder="1" applyAlignment="1" applyProtection="1">
      <alignment horizontal="center"/>
      <protection hidden="1"/>
    </xf>
    <xf numFmtId="0" fontId="5" fillId="0" borderId="25" xfId="0" applyFont="1" applyFill="1" applyBorder="1" applyAlignment="1" applyProtection="1">
      <alignment/>
      <protection hidden="1"/>
    </xf>
    <xf numFmtId="0" fontId="5" fillId="0" borderId="0" xfId="0" applyFont="1" applyFill="1" applyAlignment="1" applyProtection="1">
      <alignment horizontal="center"/>
      <protection hidden="1"/>
    </xf>
    <xf numFmtId="0" fontId="31" fillId="2" borderId="0" xfId="18" applyFont="1" applyFill="1" applyAlignment="1" applyProtection="1">
      <alignment vertical="center"/>
      <protection hidden="1"/>
    </xf>
    <xf numFmtId="0" fontId="31" fillId="2" borderId="0" xfId="0" applyFont="1" applyFill="1" applyAlignment="1" applyProtection="1">
      <alignment vertical="center"/>
      <protection hidden="1"/>
    </xf>
    <xf numFmtId="0" fontId="33" fillId="0" borderId="0" xfId="0" applyFont="1" applyFill="1" applyAlignment="1" applyProtection="1">
      <alignment vertical="center"/>
      <protection hidden="1"/>
    </xf>
    <xf numFmtId="0" fontId="2" fillId="0" borderId="0" xfId="0" applyFont="1" applyFill="1" applyAlignment="1" applyProtection="1">
      <alignment vertical="center"/>
      <protection hidden="1"/>
    </xf>
    <xf numFmtId="0" fontId="2" fillId="0" borderId="0" xfId="0" applyFont="1" applyFill="1" applyAlignment="1" applyProtection="1">
      <alignment vertical="top"/>
      <protection hidden="1"/>
    </xf>
    <xf numFmtId="0" fontId="21" fillId="0" borderId="0" xfId="0" applyFont="1" applyFill="1" applyAlignment="1">
      <alignment horizontal="center"/>
    </xf>
    <xf numFmtId="4" fontId="2" fillId="0" borderId="0" xfId="0" applyNumberFormat="1" applyFont="1" applyFill="1" applyAlignment="1" applyProtection="1">
      <alignment vertical="top"/>
      <protection hidden="1"/>
    </xf>
    <xf numFmtId="0" fontId="8" fillId="2" borderId="0" xfId="0" applyFont="1" applyFill="1" applyAlignment="1" applyProtection="1">
      <alignment vertical="top"/>
      <protection hidden="1"/>
    </xf>
    <xf numFmtId="9" fontId="0" fillId="12" borderId="0" xfId="0" applyNumberFormat="1" applyFont="1" applyFill="1" applyAlignment="1" applyProtection="1">
      <alignment/>
      <protection locked="0"/>
    </xf>
    <xf numFmtId="4" fontId="0"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center"/>
      <protection hidden="1"/>
    </xf>
    <xf numFmtId="0" fontId="29" fillId="0" borderId="28" xfId="0" applyFont="1" applyFill="1" applyBorder="1" applyAlignment="1" applyProtection="1">
      <alignment horizontal="left" vertical="center" indent="1"/>
      <protection hidden="1"/>
    </xf>
    <xf numFmtId="0" fontId="29" fillId="0" borderId="0" xfId="0" applyFont="1" applyFill="1" applyBorder="1" applyAlignment="1" applyProtection="1">
      <alignment horizontal="left" indent="1"/>
      <protection hidden="1"/>
    </xf>
    <xf numFmtId="0" fontId="29" fillId="0" borderId="0" xfId="0" applyFont="1" applyFill="1" applyBorder="1" applyAlignment="1" applyProtection="1">
      <alignment horizontal="left" vertical="center" indent="1"/>
      <protection hidden="1"/>
    </xf>
    <xf numFmtId="0" fontId="29" fillId="0" borderId="0" xfId="0" applyFont="1" applyBorder="1" applyAlignment="1" applyProtection="1">
      <alignment horizontal="left" indent="1"/>
      <protection hidden="1"/>
    </xf>
    <xf numFmtId="0" fontId="29" fillId="0" borderId="32" xfId="0" applyFont="1" applyFill="1" applyBorder="1" applyAlignment="1" applyProtection="1">
      <alignment horizontal="left" vertical="center" indent="1"/>
      <protection hidden="1"/>
    </xf>
    <xf numFmtId="0" fontId="34" fillId="2" borderId="0" xfId="18" applyFont="1" applyFill="1" applyAlignment="1" applyProtection="1">
      <alignment vertical="center"/>
      <protection hidden="1"/>
    </xf>
    <xf numFmtId="0" fontId="5" fillId="0" borderId="0" xfId="0" applyFont="1" applyFill="1" applyAlignment="1" applyProtection="1">
      <alignment vertical="center"/>
      <protection hidden="1"/>
    </xf>
    <xf numFmtId="0" fontId="5" fillId="0" borderId="0" xfId="0" applyFont="1" applyAlignment="1" applyProtection="1">
      <alignment horizontal="right" vertical="center"/>
      <protection hidden="1"/>
    </xf>
    <xf numFmtId="4" fontId="21" fillId="6" borderId="12" xfId="0" applyNumberFormat="1" applyFont="1" applyFill="1" applyBorder="1" applyAlignment="1" applyProtection="1">
      <alignment horizontal="center" vertical="center" wrapText="1"/>
      <protection hidden="1"/>
    </xf>
    <xf numFmtId="0" fontId="0" fillId="2" borderId="0" xfId="0" applyFont="1" applyFill="1" applyAlignment="1" applyProtection="1">
      <alignment/>
      <protection hidden="1"/>
    </xf>
    <xf numFmtId="0" fontId="21" fillId="0" borderId="0" xfId="0" applyFont="1" applyAlignment="1" applyProtection="1">
      <alignment horizontal="right" vertical="center"/>
      <protection hidden="1"/>
    </xf>
    <xf numFmtId="0" fontId="23" fillId="5" borderId="34" xfId="0" applyFont="1" applyFill="1" applyBorder="1" applyAlignment="1" applyProtection="1">
      <alignment wrapText="1"/>
      <protection hidden="1"/>
    </xf>
    <xf numFmtId="0" fontId="23" fillId="5" borderId="35" xfId="0" applyFont="1" applyFill="1" applyBorder="1" applyAlignment="1" applyProtection="1">
      <alignment wrapText="1"/>
      <protection hidden="1"/>
    </xf>
    <xf numFmtId="0" fontId="23" fillId="5" borderId="36" xfId="0" applyFont="1" applyFill="1" applyBorder="1" applyAlignment="1" applyProtection="1">
      <alignment wrapText="1"/>
      <protection hidden="1"/>
    </xf>
    <xf numFmtId="0" fontId="0" fillId="12" borderId="25" xfId="0" applyFont="1" applyFill="1" applyBorder="1" applyAlignment="1" applyProtection="1">
      <alignment horizontal="center" vertical="center"/>
      <protection locked="0"/>
    </xf>
    <xf numFmtId="4" fontId="0" fillId="12" borderId="25" xfId="0" applyNumberFormat="1" applyFont="1" applyFill="1" applyBorder="1" applyAlignment="1" applyProtection="1">
      <alignment horizontal="center" vertical="center"/>
      <protection locked="0"/>
    </xf>
    <xf numFmtId="4" fontId="5" fillId="12" borderId="1" xfId="0" applyNumberFormat="1" applyFont="1" applyFill="1" applyBorder="1" applyAlignment="1" applyProtection="1">
      <alignment horizontal="center" vertical="center"/>
      <protection locked="0"/>
    </xf>
    <xf numFmtId="0" fontId="23" fillId="5" borderId="4" xfId="0" applyFont="1" applyFill="1" applyBorder="1" applyAlignment="1" applyProtection="1">
      <alignment horizontal="center" vertical="top" wrapText="1"/>
      <protection hidden="1"/>
    </xf>
    <xf numFmtId="0" fontId="21" fillId="6" borderId="37" xfId="0" applyFont="1" applyFill="1" applyBorder="1" applyAlignment="1" applyProtection="1">
      <alignment vertical="center" wrapText="1"/>
      <protection hidden="1"/>
    </xf>
    <xf numFmtId="0" fontId="21" fillId="6" borderId="38" xfId="0" applyFont="1" applyFill="1" applyBorder="1" applyAlignment="1" applyProtection="1">
      <alignment vertical="center" wrapText="1"/>
      <protection hidden="1"/>
    </xf>
    <xf numFmtId="0" fontId="21" fillId="6" borderId="39" xfId="0" applyFont="1" applyFill="1" applyBorder="1" applyAlignment="1" applyProtection="1">
      <alignment vertical="center" wrapText="1"/>
      <protection hidden="1"/>
    </xf>
    <xf numFmtId="0" fontId="2" fillId="0" borderId="0" xfId="0" applyFont="1" applyAlignment="1" applyProtection="1">
      <alignment horizontal="justify" vertical="center" wrapText="1"/>
      <protection hidden="1"/>
    </xf>
    <xf numFmtId="0" fontId="0" fillId="12" borderId="0" xfId="0" applyFont="1" applyFill="1" applyBorder="1" applyAlignment="1" applyProtection="1">
      <alignment horizontal="center" vertical="center"/>
      <protection locked="0"/>
    </xf>
    <xf numFmtId="4" fontId="0" fillId="12" borderId="0" xfId="0" applyNumberFormat="1" applyFont="1" applyFill="1" applyBorder="1" applyAlignment="1" applyProtection="1">
      <alignment horizontal="center" vertical="center"/>
      <protection locked="0"/>
    </xf>
    <xf numFmtId="0" fontId="23" fillId="5" borderId="5" xfId="0" applyFont="1" applyFill="1" applyBorder="1" applyAlignment="1" applyProtection="1">
      <alignment horizontal="center" vertical="top" wrapText="1"/>
      <protection hidden="1"/>
    </xf>
    <xf numFmtId="0" fontId="5" fillId="12" borderId="1" xfId="0" applyFont="1" applyFill="1" applyBorder="1" applyAlignment="1" applyProtection="1">
      <alignment horizontal="center" vertical="center"/>
      <protection locked="0"/>
    </xf>
    <xf numFmtId="0" fontId="13" fillId="2" borderId="0" xfId="0" applyFont="1" applyFill="1" applyAlignment="1" applyProtection="1">
      <alignment horizontal="right" vertical="center"/>
      <protection hidden="1"/>
    </xf>
    <xf numFmtId="0" fontId="39" fillId="2" borderId="0" xfId="0" applyFont="1" applyFill="1" applyAlignment="1" applyProtection="1">
      <alignment horizontal="right" vertical="center"/>
      <protection hidden="1"/>
    </xf>
    <xf numFmtId="0" fontId="39" fillId="2" borderId="0" xfId="0" applyFont="1" applyFill="1" applyAlignment="1" applyProtection="1">
      <alignment vertical="center"/>
      <protection hidden="1"/>
    </xf>
    <xf numFmtId="0" fontId="41" fillId="2" borderId="0" xfId="0" applyFont="1" applyFill="1" applyAlignment="1" applyProtection="1">
      <alignment vertical="top"/>
      <protection hidden="1"/>
    </xf>
    <xf numFmtId="181" fontId="5" fillId="6" borderId="2" xfId="0" applyNumberFormat="1" applyFont="1" applyFill="1" applyBorder="1" applyAlignment="1" applyProtection="1">
      <alignment horizontal="center" vertical="center"/>
      <protection locked="0"/>
    </xf>
    <xf numFmtId="0" fontId="21" fillId="2" borderId="0" xfId="0" applyFont="1" applyFill="1" applyAlignment="1" applyProtection="1">
      <alignment vertical="center"/>
      <protection hidden="1"/>
    </xf>
    <xf numFmtId="0" fontId="2" fillId="13" borderId="40" xfId="0" applyFont="1" applyFill="1" applyBorder="1" applyAlignment="1" applyProtection="1">
      <alignment/>
      <protection hidden="1"/>
    </xf>
    <xf numFmtId="0" fontId="2" fillId="13" borderId="0" xfId="0" applyFont="1" applyFill="1" applyAlignment="1" applyProtection="1">
      <alignment/>
      <protection hidden="1"/>
    </xf>
    <xf numFmtId="0" fontId="13" fillId="13" borderId="40" xfId="0" applyFont="1" applyFill="1" applyBorder="1" applyAlignment="1" applyProtection="1">
      <alignment horizontal="right" vertical="center"/>
      <protection hidden="1"/>
    </xf>
    <xf numFmtId="0" fontId="13" fillId="13" borderId="0" xfId="0" applyFont="1" applyFill="1" applyAlignment="1" applyProtection="1">
      <alignment horizontal="right" vertical="center"/>
      <protection hidden="1"/>
    </xf>
    <xf numFmtId="0" fontId="0" fillId="0" borderId="8" xfId="0" applyFont="1" applyBorder="1" applyAlignment="1" applyProtection="1">
      <alignment vertical="center" wrapText="1"/>
      <protection hidden="1"/>
    </xf>
    <xf numFmtId="4" fontId="0" fillId="0" borderId="8" xfId="0" applyNumberFormat="1" applyFont="1" applyBorder="1" applyAlignment="1" applyProtection="1">
      <alignment horizontal="center" vertical="center" wrapText="1"/>
      <protection hidden="1"/>
    </xf>
    <xf numFmtId="0" fontId="2" fillId="13" borderId="0" xfId="0" applyFont="1" applyFill="1" applyAlignment="1" applyProtection="1">
      <alignment vertical="center"/>
      <protection hidden="1"/>
    </xf>
    <xf numFmtId="0" fontId="0" fillId="13" borderId="40" xfId="0" applyFont="1" applyFill="1" applyBorder="1" applyAlignment="1" applyProtection="1">
      <alignment horizontal="center" vertical="center"/>
      <protection hidden="1"/>
    </xf>
    <xf numFmtId="0" fontId="0" fillId="13" borderId="0" xfId="0" applyFont="1" applyFill="1" applyAlignment="1" applyProtection="1">
      <alignment horizontal="right" vertical="center"/>
      <protection hidden="1"/>
    </xf>
    <xf numFmtId="0" fontId="2" fillId="13" borderId="0" xfId="0" applyFont="1" applyFill="1" applyAlignment="1" applyProtection="1">
      <alignment horizontal="right" vertical="center"/>
      <protection hidden="1"/>
    </xf>
    <xf numFmtId="0" fontId="0" fillId="13" borderId="0" xfId="0" applyFont="1" applyFill="1" applyAlignment="1" applyProtection="1">
      <alignment horizontal="center" vertical="center"/>
      <protection hidden="1"/>
    </xf>
    <xf numFmtId="0" fontId="0" fillId="13" borderId="40" xfId="0" applyFont="1" applyFill="1" applyBorder="1" applyAlignment="1" applyProtection="1">
      <alignment horizontal="left" vertical="center"/>
      <protection hidden="1"/>
    </xf>
    <xf numFmtId="0" fontId="0" fillId="13" borderId="0" xfId="0" applyFont="1" applyFill="1" applyAlignment="1" applyProtection="1">
      <alignment horizontal="left" vertical="center"/>
      <protection hidden="1"/>
    </xf>
    <xf numFmtId="0" fontId="2" fillId="13" borderId="40" xfId="0" applyFont="1" applyFill="1" applyBorder="1" applyAlignment="1" applyProtection="1">
      <alignment vertical="center"/>
      <protection hidden="1"/>
    </xf>
    <xf numFmtId="0" fontId="0" fillId="13" borderId="40" xfId="0" applyFont="1" applyFill="1" applyBorder="1" applyAlignment="1" applyProtection="1">
      <alignment vertical="center"/>
      <protection hidden="1"/>
    </xf>
    <xf numFmtId="0" fontId="0" fillId="13" borderId="0" xfId="0" applyFont="1" applyFill="1" applyAlignment="1" applyProtection="1">
      <alignment vertical="center"/>
      <protection hidden="1"/>
    </xf>
    <xf numFmtId="0" fontId="39" fillId="13" borderId="0" xfId="0" applyFont="1" applyFill="1" applyAlignment="1" applyProtection="1">
      <alignment horizontal="right" vertical="center"/>
      <protection hidden="1"/>
    </xf>
    <xf numFmtId="0" fontId="21" fillId="13" borderId="0" xfId="0" applyFont="1" applyFill="1" applyAlignment="1" applyProtection="1">
      <alignment vertical="center"/>
      <protection hidden="1"/>
    </xf>
    <xf numFmtId="0" fontId="2" fillId="13" borderId="0" xfId="0" applyFont="1" applyFill="1" applyAlignment="1" applyProtection="1">
      <alignment/>
      <protection hidden="1"/>
    </xf>
    <xf numFmtId="0" fontId="41" fillId="13" borderId="0" xfId="0" applyFont="1" applyFill="1" applyAlignment="1" applyProtection="1">
      <alignment vertical="top"/>
      <protection hidden="1"/>
    </xf>
    <xf numFmtId="0" fontId="2" fillId="13" borderId="0" xfId="0" applyFont="1" applyFill="1" applyAlignment="1" applyProtection="1">
      <alignment horizontal="center"/>
      <protection hidden="1"/>
    </xf>
    <xf numFmtId="0" fontId="2" fillId="13" borderId="0" xfId="0" applyFont="1" applyFill="1" applyBorder="1" applyAlignment="1" applyProtection="1">
      <alignment/>
      <protection hidden="1"/>
    </xf>
    <xf numFmtId="0" fontId="5" fillId="0" borderId="1" xfId="0" applyFont="1" applyFill="1" applyBorder="1" applyAlignment="1" applyProtection="1">
      <alignment horizontal="center" vertical="center"/>
      <protection hidden="1"/>
    </xf>
    <xf numFmtId="0" fontId="0" fillId="0" borderId="35" xfId="0" applyFont="1" applyBorder="1" applyAlignment="1" applyProtection="1">
      <alignment horizontal="center" vertical="center" wrapText="1"/>
      <protection hidden="1"/>
    </xf>
    <xf numFmtId="4" fontId="3" fillId="0" borderId="35" xfId="0" applyNumberFormat="1" applyFont="1" applyBorder="1" applyAlignment="1" applyProtection="1">
      <alignment horizontal="center" vertical="center" wrapText="1"/>
      <protection hidden="1"/>
    </xf>
    <xf numFmtId="4" fontId="3" fillId="0" borderId="41" xfId="0" applyNumberFormat="1" applyFont="1" applyBorder="1" applyAlignment="1" applyProtection="1">
      <alignment horizontal="center" vertical="center" wrapText="1"/>
      <protection locked="0"/>
    </xf>
    <xf numFmtId="4" fontId="0" fillId="0" borderId="35" xfId="0" applyNumberFormat="1" applyFont="1" applyBorder="1" applyAlignment="1" applyProtection="1">
      <alignment horizontal="center" vertical="center" wrapText="1"/>
      <protection locked="0"/>
    </xf>
    <xf numFmtId="4" fontId="3" fillId="0" borderId="35" xfId="0" applyNumberFormat="1" applyFont="1" applyBorder="1" applyAlignment="1" applyProtection="1">
      <alignment horizontal="center" vertical="center" wrapText="1"/>
      <protection locked="0"/>
    </xf>
    <xf numFmtId="4" fontId="0" fillId="0" borderId="42" xfId="0" applyNumberFormat="1"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hidden="1"/>
    </xf>
    <xf numFmtId="4" fontId="3" fillId="0" borderId="5" xfId="0" applyNumberFormat="1" applyFont="1" applyBorder="1" applyAlignment="1" applyProtection="1">
      <alignment horizontal="center" vertical="center" wrapText="1"/>
      <protection hidden="1"/>
    </xf>
    <xf numFmtId="4" fontId="3" fillId="0" borderId="9" xfId="0" applyNumberFormat="1" applyFont="1" applyBorder="1" applyAlignment="1" applyProtection="1">
      <alignment horizontal="center" vertical="center" wrapText="1"/>
      <protection locked="0"/>
    </xf>
    <xf numFmtId="4" fontId="0" fillId="0" borderId="5" xfId="0" applyNumberFormat="1" applyFont="1" applyBorder="1" applyAlignment="1" applyProtection="1">
      <alignment horizontal="center" vertical="center" wrapText="1"/>
      <protection locked="0"/>
    </xf>
    <xf numFmtId="4" fontId="3" fillId="0" borderId="5" xfId="0" applyNumberFormat="1" applyFont="1" applyBorder="1" applyAlignment="1" applyProtection="1">
      <alignment horizontal="center" vertical="center" wrapText="1"/>
      <protection locked="0"/>
    </xf>
    <xf numFmtId="4" fontId="0" fillId="0" borderId="6" xfId="0" applyNumberFormat="1" applyFont="1" applyBorder="1" applyAlignment="1" applyProtection="1">
      <alignment horizontal="center" vertical="center" wrapText="1"/>
      <protection locked="0"/>
    </xf>
    <xf numFmtId="4" fontId="25" fillId="6" borderId="8" xfId="0" applyNumberFormat="1" applyFont="1" applyFill="1" applyBorder="1" applyAlignment="1" applyProtection="1">
      <alignment horizontal="center" vertical="center" wrapText="1"/>
      <protection hidden="1"/>
    </xf>
    <xf numFmtId="4" fontId="21" fillId="6" borderId="8" xfId="0" applyNumberFormat="1" applyFont="1" applyFill="1" applyBorder="1" applyAlignment="1" applyProtection="1">
      <alignment horizontal="center" vertical="center" wrapText="1"/>
      <protection hidden="1"/>
    </xf>
    <xf numFmtId="4" fontId="21" fillId="6" borderId="11" xfId="0" applyNumberFormat="1" applyFont="1" applyFill="1" applyBorder="1" applyAlignment="1" applyProtection="1">
      <alignment horizontal="center" vertical="center" wrapText="1"/>
      <protection hidden="1"/>
    </xf>
    <xf numFmtId="0" fontId="0" fillId="6" borderId="22" xfId="0" applyFill="1" applyBorder="1" applyAlignment="1">
      <alignment/>
    </xf>
    <xf numFmtId="0" fontId="0" fillId="6" borderId="0" xfId="0" applyFont="1" applyFill="1" applyAlignment="1" applyProtection="1">
      <alignment vertical="center"/>
      <protection hidden="1"/>
    </xf>
    <xf numFmtId="0" fontId="0" fillId="6" borderId="0" xfId="0" applyFill="1" applyAlignment="1" applyProtection="1">
      <alignment/>
      <protection hidden="1"/>
    </xf>
    <xf numFmtId="0" fontId="0" fillId="6" borderId="0" xfId="0" applyFill="1" applyAlignment="1">
      <alignment/>
    </xf>
    <xf numFmtId="0" fontId="8" fillId="6" borderId="0" xfId="0" applyFont="1" applyFill="1" applyAlignment="1" applyProtection="1">
      <alignment horizontal="center" vertical="center"/>
      <protection hidden="1"/>
    </xf>
    <xf numFmtId="0" fontId="5" fillId="6" borderId="1" xfId="0" applyFont="1" applyFill="1" applyBorder="1" applyAlignment="1" applyProtection="1">
      <alignment horizontal="right" vertical="center"/>
      <protection hidden="1"/>
    </xf>
    <xf numFmtId="0" fontId="5" fillId="6" borderId="1" xfId="0" applyFont="1" applyFill="1" applyBorder="1" applyAlignment="1" applyProtection="1">
      <alignment vertical="center"/>
      <protection hidden="1"/>
    </xf>
    <xf numFmtId="0" fontId="2" fillId="6" borderId="0" xfId="0" applyFont="1" applyFill="1" applyAlignment="1" applyProtection="1">
      <alignment/>
      <protection hidden="1"/>
    </xf>
    <xf numFmtId="0" fontId="21" fillId="6" borderId="0" xfId="0" applyFont="1" applyFill="1" applyAlignment="1" applyProtection="1">
      <alignment vertical="center"/>
      <protection hidden="1"/>
    </xf>
    <xf numFmtId="0" fontId="2" fillId="6" borderId="0" xfId="0" applyFont="1" applyFill="1" applyAlignment="1" applyProtection="1">
      <alignment horizontal="center"/>
      <protection hidden="1"/>
    </xf>
    <xf numFmtId="0" fontId="21" fillId="6" borderId="0" xfId="0" applyFont="1" applyFill="1" applyAlignment="1" applyProtection="1">
      <alignment horizontal="right"/>
      <protection hidden="1"/>
    </xf>
    <xf numFmtId="9" fontId="0" fillId="6" borderId="0" xfId="0" applyNumberFormat="1" applyFont="1" applyFill="1" applyAlignment="1" applyProtection="1">
      <alignment/>
      <protection hidden="1"/>
    </xf>
    <xf numFmtId="0" fontId="2" fillId="6" borderId="0" xfId="0" applyFont="1" applyFill="1" applyAlignment="1" applyProtection="1">
      <alignment/>
      <protection hidden="1"/>
    </xf>
    <xf numFmtId="0" fontId="5" fillId="6" borderId="0" xfId="0" applyFont="1" applyFill="1" applyAlignment="1" applyProtection="1">
      <alignment horizontal="right" vertical="center"/>
      <protection hidden="1"/>
    </xf>
    <xf numFmtId="0" fontId="5" fillId="6" borderId="25" xfId="0" applyFont="1" applyFill="1" applyBorder="1" applyAlignment="1" applyProtection="1">
      <alignment horizontal="center"/>
      <protection hidden="1"/>
    </xf>
    <xf numFmtId="0" fontId="5" fillId="6" borderId="0" xfId="0" applyFont="1" applyFill="1" applyBorder="1" applyAlignment="1" applyProtection="1">
      <alignment horizontal="center"/>
      <protection hidden="1"/>
    </xf>
    <xf numFmtId="0" fontId="5" fillId="6" borderId="0" xfId="0" applyFont="1" applyFill="1" applyAlignment="1" applyProtection="1">
      <alignment vertical="center"/>
      <protection hidden="1"/>
    </xf>
    <xf numFmtId="0" fontId="0" fillId="0" borderId="43" xfId="0" applyFont="1" applyBorder="1" applyAlignment="1" applyProtection="1">
      <alignment vertical="center" wrapText="1"/>
      <protection hidden="1"/>
    </xf>
    <xf numFmtId="0" fontId="5" fillId="6" borderId="1" xfId="0" applyFont="1" applyFill="1" applyBorder="1" applyAlignment="1" applyProtection="1">
      <alignment horizontal="center" vertical="center"/>
      <protection hidden="1"/>
    </xf>
    <xf numFmtId="0" fontId="13" fillId="6" borderId="0" xfId="0" applyFont="1" applyFill="1" applyAlignment="1" applyProtection="1">
      <alignment horizontal="left" vertical="top" indent="1"/>
      <protection hidden="1"/>
    </xf>
    <xf numFmtId="0" fontId="0" fillId="6" borderId="0" xfId="0" applyFont="1" applyFill="1" applyAlignment="1" applyProtection="1">
      <alignment/>
      <protection hidden="1"/>
    </xf>
    <xf numFmtId="0" fontId="5" fillId="6" borderId="1" xfId="0" applyFont="1" applyFill="1" applyBorder="1" applyAlignment="1" applyProtection="1">
      <alignment horizontal="right"/>
      <protection hidden="1"/>
    </xf>
    <xf numFmtId="0" fontId="22" fillId="6" borderId="0" xfId="0" applyFont="1" applyFill="1" applyAlignment="1" applyProtection="1">
      <alignment vertical="top"/>
      <protection hidden="1"/>
    </xf>
    <xf numFmtId="0" fontId="5" fillId="6" borderId="1" xfId="0" applyFont="1" applyFill="1" applyBorder="1" applyAlignment="1" applyProtection="1">
      <alignment/>
      <protection hidden="1"/>
    </xf>
    <xf numFmtId="0" fontId="0" fillId="6" borderId="0" xfId="0" applyFont="1" applyFill="1" applyBorder="1" applyAlignment="1" applyProtection="1">
      <alignment/>
      <protection hidden="1"/>
    </xf>
    <xf numFmtId="0" fontId="22" fillId="6" borderId="0" xfId="0" applyFont="1" applyFill="1" applyBorder="1" applyAlignment="1" applyProtection="1">
      <alignment vertical="top"/>
      <protection hidden="1"/>
    </xf>
    <xf numFmtId="0" fontId="13" fillId="6" borderId="0" xfId="0" applyFont="1" applyFill="1" applyBorder="1" applyAlignment="1" applyProtection="1">
      <alignment vertical="top"/>
      <protection hidden="1"/>
    </xf>
    <xf numFmtId="0" fontId="2" fillId="0" borderId="0" xfId="0" applyFont="1" applyFill="1" applyBorder="1" applyAlignment="1" applyProtection="1">
      <alignment/>
      <protection hidden="1"/>
    </xf>
    <xf numFmtId="0" fontId="2" fillId="6" borderId="0" xfId="0" applyFont="1" applyFill="1" applyBorder="1" applyAlignment="1" applyProtection="1">
      <alignment/>
      <protection hidden="1"/>
    </xf>
    <xf numFmtId="0" fontId="31" fillId="13" borderId="0" xfId="0" applyFont="1" applyFill="1" applyAlignment="1" applyProtection="1">
      <alignment vertical="center"/>
      <protection hidden="1"/>
    </xf>
    <xf numFmtId="0" fontId="2" fillId="13" borderId="44" xfId="0" applyFont="1" applyFill="1" applyBorder="1" applyAlignment="1" applyProtection="1">
      <alignment/>
      <protection hidden="1"/>
    </xf>
    <xf numFmtId="0" fontId="2" fillId="7" borderId="0" xfId="0" applyFont="1" applyFill="1" applyAlignment="1" applyProtection="1">
      <alignment horizontal="right"/>
      <protection hidden="1"/>
    </xf>
    <xf numFmtId="0" fontId="2" fillId="7" borderId="0" xfId="0" applyFont="1" applyFill="1" applyAlignment="1" applyProtection="1">
      <alignment/>
      <protection hidden="1"/>
    </xf>
    <xf numFmtId="0" fontId="2" fillId="7" borderId="0" xfId="0" applyFont="1" applyFill="1" applyAlignment="1" applyProtection="1">
      <alignment horizontal="center"/>
      <protection hidden="1"/>
    </xf>
    <xf numFmtId="0" fontId="2" fillId="7" borderId="0" xfId="0" applyFont="1" applyFill="1" applyAlignment="1" applyProtection="1">
      <alignment/>
      <protection hidden="1"/>
    </xf>
    <xf numFmtId="0" fontId="2" fillId="7" borderId="0" xfId="0" applyFont="1" applyFill="1" applyBorder="1" applyAlignment="1" applyProtection="1">
      <alignment/>
      <protection hidden="1"/>
    </xf>
    <xf numFmtId="0" fontId="36" fillId="7" borderId="0" xfId="0" applyFont="1" applyFill="1" applyAlignment="1" applyProtection="1">
      <alignment/>
      <protection hidden="1"/>
    </xf>
    <xf numFmtId="0" fontId="39" fillId="7" borderId="0" xfId="0" applyFont="1" applyFill="1" applyAlignment="1" applyProtection="1">
      <alignment horizontal="right" vertical="center"/>
      <protection hidden="1"/>
    </xf>
    <xf numFmtId="0" fontId="0" fillId="7" borderId="0" xfId="0" applyFont="1" applyFill="1" applyAlignment="1" applyProtection="1">
      <alignment horizontal="left" vertical="center"/>
      <protection hidden="1"/>
    </xf>
    <xf numFmtId="0" fontId="0" fillId="7" borderId="0" xfId="0" applyFont="1" applyFill="1" applyAlignment="1" applyProtection="1">
      <alignment horizontal="right" vertical="center"/>
      <protection hidden="1"/>
    </xf>
    <xf numFmtId="0" fontId="0" fillId="7" borderId="0" xfId="0" applyFont="1" applyFill="1" applyAlignment="1" applyProtection="1">
      <alignment vertical="center"/>
      <protection hidden="1"/>
    </xf>
    <xf numFmtId="0" fontId="0" fillId="2" borderId="45" xfId="0" applyFont="1" applyFill="1" applyBorder="1" applyAlignment="1" applyProtection="1">
      <alignment/>
      <protection hidden="1"/>
    </xf>
    <xf numFmtId="0" fontId="0" fillId="2" borderId="45" xfId="0" applyFill="1" applyBorder="1" applyAlignment="1" applyProtection="1">
      <alignment/>
      <protection hidden="1"/>
    </xf>
    <xf numFmtId="0" fontId="36" fillId="11" borderId="0" xfId="0" applyFont="1" applyFill="1" applyAlignment="1" applyProtection="1">
      <alignment/>
      <protection hidden="1"/>
    </xf>
    <xf numFmtId="0" fontId="2" fillId="11" borderId="0" xfId="0" applyFont="1" applyFill="1" applyAlignment="1" applyProtection="1">
      <alignment/>
      <protection hidden="1"/>
    </xf>
    <xf numFmtId="0" fontId="2" fillId="11" borderId="0" xfId="0" applyFont="1" applyFill="1" applyAlignment="1" applyProtection="1">
      <alignment horizontal="center"/>
      <protection hidden="1"/>
    </xf>
    <xf numFmtId="0" fontId="2" fillId="11" borderId="0" xfId="0" applyFont="1" applyFill="1" applyAlignment="1" applyProtection="1">
      <alignment/>
      <protection hidden="1"/>
    </xf>
    <xf numFmtId="0" fontId="2" fillId="11" borderId="0" xfId="0" applyFont="1" applyFill="1" applyBorder="1" applyAlignment="1" applyProtection="1">
      <alignment/>
      <protection hidden="1"/>
    </xf>
    <xf numFmtId="0" fontId="2" fillId="11" borderId="0" xfId="0" applyFont="1" applyFill="1" applyAlignment="1" applyProtection="1">
      <alignment horizontal="right"/>
      <protection hidden="1"/>
    </xf>
    <xf numFmtId="0" fontId="15" fillId="10" borderId="0" xfId="0" applyFont="1" applyFill="1" applyAlignment="1" applyProtection="1">
      <alignment/>
      <protection locked="0"/>
    </xf>
    <xf numFmtId="0" fontId="39" fillId="11" borderId="0" xfId="0" applyFont="1" applyFill="1" applyAlignment="1" applyProtection="1">
      <alignment horizontal="right" vertical="center"/>
      <protection hidden="1"/>
    </xf>
    <xf numFmtId="0" fontId="0" fillId="11" borderId="0" xfId="0" applyFont="1" applyFill="1" applyAlignment="1" applyProtection="1">
      <alignment horizontal="left" vertical="center"/>
      <protection hidden="1"/>
    </xf>
    <xf numFmtId="0" fontId="0" fillId="11" borderId="0" xfId="0" applyFont="1" applyFill="1" applyAlignment="1" applyProtection="1">
      <alignment horizontal="right" vertical="center"/>
      <protection hidden="1"/>
    </xf>
    <xf numFmtId="0" fontId="0" fillId="11" borderId="0" xfId="0" applyFont="1" applyFill="1" applyAlignment="1" applyProtection="1">
      <alignment vertical="center"/>
      <protection hidden="1"/>
    </xf>
    <xf numFmtId="0" fontId="5" fillId="6" borderId="2" xfId="0" applyFont="1" applyFill="1" applyBorder="1" applyAlignment="1" applyProtection="1">
      <alignment horizontal="center" vertical="center"/>
      <protection locked="0"/>
    </xf>
    <xf numFmtId="4" fontId="5" fillId="6" borderId="2" xfId="0" applyNumberFormat="1" applyFont="1" applyFill="1" applyBorder="1" applyAlignment="1" applyProtection="1">
      <alignment horizontal="center" vertical="center"/>
      <protection locked="0"/>
    </xf>
    <xf numFmtId="181" fontId="21" fillId="6" borderId="2" xfId="0" applyNumberFormat="1" applyFont="1" applyFill="1" applyBorder="1" applyAlignment="1" applyProtection="1">
      <alignment horizontal="center" vertical="center"/>
      <protection locked="0"/>
    </xf>
    <xf numFmtId="0" fontId="5" fillId="6" borderId="46" xfId="0" applyFont="1" applyFill="1" applyBorder="1" applyAlignment="1" applyProtection="1">
      <alignment horizontal="center" vertical="center"/>
      <protection locked="0"/>
    </xf>
    <xf numFmtId="181" fontId="5" fillId="6" borderId="46" xfId="0" applyNumberFormat="1" applyFont="1" applyFill="1" applyBorder="1" applyAlignment="1" applyProtection="1">
      <alignment horizontal="center" vertical="center"/>
      <protection locked="0"/>
    </xf>
    <xf numFmtId="4" fontId="5" fillId="6" borderId="46" xfId="0" applyNumberFormat="1" applyFont="1" applyFill="1" applyBorder="1" applyAlignment="1" applyProtection="1">
      <alignment horizontal="center" vertical="center"/>
      <protection locked="0"/>
    </xf>
    <xf numFmtId="181" fontId="21" fillId="6" borderId="46" xfId="0" applyNumberFormat="1" applyFont="1" applyFill="1" applyBorder="1" applyAlignment="1" applyProtection="1">
      <alignment horizontal="center" vertical="center"/>
      <protection locked="0"/>
    </xf>
    <xf numFmtId="0" fontId="5" fillId="10" borderId="46" xfId="0" applyFont="1" applyFill="1" applyBorder="1" applyAlignment="1" applyProtection="1">
      <alignment horizontal="center" vertical="center"/>
      <protection locked="0"/>
    </xf>
    <xf numFmtId="181" fontId="5" fillId="10" borderId="46" xfId="0" applyNumberFormat="1" applyFont="1" applyFill="1" applyBorder="1" applyAlignment="1" applyProtection="1">
      <alignment horizontal="center" vertical="center"/>
      <protection locked="0"/>
    </xf>
    <xf numFmtId="4" fontId="5" fillId="10" borderId="46" xfId="0" applyNumberFormat="1" applyFont="1" applyFill="1" applyBorder="1" applyAlignment="1" applyProtection="1">
      <alignment horizontal="center" vertical="center"/>
      <protection locked="0"/>
    </xf>
    <xf numFmtId="0" fontId="35" fillId="2" borderId="0" xfId="18" applyFont="1" applyFill="1" applyAlignment="1" applyProtection="1">
      <alignment horizontal="center" vertical="center"/>
      <protection hidden="1"/>
    </xf>
    <xf numFmtId="0" fontId="35" fillId="2" borderId="0" xfId="18" applyFont="1" applyFill="1" applyAlignment="1" applyProtection="1">
      <alignment horizontal="center" vertical="top"/>
      <protection hidden="1"/>
    </xf>
    <xf numFmtId="0" fontId="23" fillId="5" borderId="3" xfId="0" applyFont="1" applyFill="1" applyBorder="1" applyAlignment="1" applyProtection="1">
      <alignment wrapText="1"/>
      <protection hidden="1"/>
    </xf>
    <xf numFmtId="0" fontId="23" fillId="5" borderId="47" xfId="0" applyFont="1" applyFill="1" applyBorder="1" applyAlignment="1" applyProtection="1">
      <alignment wrapText="1"/>
      <protection hidden="1"/>
    </xf>
    <xf numFmtId="0" fontId="23" fillId="5" borderId="48" xfId="0" applyFont="1" applyFill="1" applyBorder="1" applyAlignment="1" applyProtection="1">
      <alignment wrapText="1"/>
      <protection hidden="1"/>
    </xf>
    <xf numFmtId="0" fontId="23" fillId="5" borderId="35" xfId="0" applyFont="1" applyFill="1" applyBorder="1" applyAlignment="1" applyProtection="1">
      <alignment horizontal="center" wrapText="1"/>
      <protection hidden="1"/>
    </xf>
    <xf numFmtId="0" fontId="23" fillId="5" borderId="3" xfId="0" applyFont="1" applyFill="1" applyBorder="1" applyAlignment="1" applyProtection="1">
      <alignment horizontal="center" wrapText="1"/>
      <protection hidden="1"/>
    </xf>
    <xf numFmtId="0" fontId="23" fillId="5" borderId="48" xfId="0" applyFont="1" applyFill="1" applyBorder="1" applyAlignment="1" applyProtection="1">
      <alignment horizontal="center" wrapText="1"/>
      <protection hidden="1"/>
    </xf>
    <xf numFmtId="0" fontId="27" fillId="14" borderId="0" xfId="0" applyFont="1" applyFill="1" applyAlignment="1" applyProtection="1">
      <alignment/>
      <protection hidden="1"/>
    </xf>
    <xf numFmtId="4" fontId="0" fillId="12" borderId="49" xfId="0" applyNumberFormat="1" applyFont="1" applyFill="1" applyBorder="1" applyAlignment="1" applyProtection="1">
      <alignment horizontal="center" vertical="center"/>
      <protection hidden="1"/>
    </xf>
    <xf numFmtId="4" fontId="0" fillId="12" borderId="50" xfId="0" applyNumberFormat="1" applyFont="1" applyFill="1" applyBorder="1" applyAlignment="1" applyProtection="1">
      <alignment horizontal="center" vertical="center"/>
      <protection hidden="1"/>
    </xf>
    <xf numFmtId="4" fontId="5" fillId="12" borderId="51" xfId="0" applyNumberFormat="1" applyFont="1" applyFill="1" applyBorder="1" applyAlignment="1" applyProtection="1">
      <alignment horizontal="center" vertical="center"/>
      <protection hidden="1"/>
    </xf>
    <xf numFmtId="4" fontId="5" fillId="12" borderId="52" xfId="0" applyNumberFormat="1" applyFont="1" applyFill="1" applyBorder="1" applyAlignment="1" applyProtection="1">
      <alignment horizontal="center" vertical="center"/>
      <protection hidden="1"/>
    </xf>
    <xf numFmtId="0" fontId="0" fillId="12" borderId="49" xfId="0" applyFont="1" applyFill="1" applyBorder="1" applyAlignment="1" applyProtection="1">
      <alignment horizontal="center" vertical="center"/>
      <protection hidden="1"/>
    </xf>
    <xf numFmtId="0" fontId="0" fillId="12" borderId="50" xfId="0" applyFont="1" applyFill="1" applyBorder="1" applyAlignment="1" applyProtection="1">
      <alignment horizontal="center" vertical="center"/>
      <protection hidden="1"/>
    </xf>
    <xf numFmtId="0" fontId="5" fillId="12" borderId="51" xfId="0" applyFont="1" applyFill="1" applyBorder="1" applyAlignment="1" applyProtection="1">
      <alignment horizontal="center" vertical="center"/>
      <protection hidden="1"/>
    </xf>
    <xf numFmtId="0" fontId="5" fillId="12" borderId="52" xfId="0" applyFont="1" applyFill="1" applyBorder="1" applyAlignment="1" applyProtection="1">
      <alignment horizontal="center" vertical="center"/>
      <protection hidden="1"/>
    </xf>
    <xf numFmtId="0" fontId="0" fillId="12" borderId="53" xfId="0" applyFont="1" applyFill="1" applyBorder="1" applyAlignment="1" applyProtection="1">
      <alignment horizontal="center" vertical="center"/>
      <protection hidden="1"/>
    </xf>
    <xf numFmtId="0" fontId="0" fillId="12" borderId="54" xfId="0" applyFont="1" applyFill="1" applyBorder="1" applyAlignment="1" applyProtection="1">
      <alignment horizontal="center" vertical="center"/>
      <protection hidden="1"/>
    </xf>
    <xf numFmtId="0" fontId="0" fillId="12" borderId="55" xfId="0" applyFont="1" applyFill="1" applyBorder="1" applyAlignment="1" applyProtection="1">
      <alignment horizontal="center" vertical="center"/>
      <protection hidden="1"/>
    </xf>
    <xf numFmtId="0" fontId="0" fillId="12" borderId="41" xfId="0" applyFont="1" applyFill="1" applyBorder="1" applyAlignment="1" applyProtection="1">
      <alignment horizontal="center" vertical="center"/>
      <protection hidden="1"/>
    </xf>
    <xf numFmtId="4" fontId="0" fillId="12" borderId="53" xfId="0" applyNumberFormat="1" applyFont="1" applyFill="1" applyBorder="1" applyAlignment="1" applyProtection="1">
      <alignment horizontal="center" vertical="center"/>
      <protection hidden="1"/>
    </xf>
    <xf numFmtId="4" fontId="0" fillId="12" borderId="54" xfId="0" applyNumberFormat="1" applyFont="1" applyFill="1" applyBorder="1" applyAlignment="1" applyProtection="1">
      <alignment horizontal="center" vertical="center"/>
      <protection hidden="1"/>
    </xf>
    <xf numFmtId="181" fontId="0" fillId="12" borderId="0" xfId="0" applyNumberFormat="1" applyFont="1" applyFill="1" applyBorder="1" applyAlignment="1" applyProtection="1">
      <alignment horizontal="center" vertical="center"/>
      <protection locked="0"/>
    </xf>
    <xf numFmtId="0" fontId="5" fillId="0" borderId="0" xfId="0" applyFont="1" applyFill="1" applyAlignment="1" applyProtection="1">
      <alignment vertical="center"/>
      <protection hidden="1"/>
    </xf>
    <xf numFmtId="0" fontId="5" fillId="0" borderId="0" xfId="0" applyFont="1" applyAlignment="1" applyProtection="1">
      <alignment horizontal="right" vertical="center"/>
      <protection hidden="1"/>
    </xf>
    <xf numFmtId="0" fontId="5" fillId="0" borderId="25" xfId="0" applyFont="1" applyFill="1" applyBorder="1" applyAlignment="1" applyProtection="1">
      <alignment horizontal="center"/>
      <protection hidden="1"/>
    </xf>
    <xf numFmtId="0" fontId="5" fillId="0" borderId="0" xfId="0" applyFont="1" applyFill="1" applyAlignment="1" applyProtection="1">
      <alignment horizontal="center"/>
      <protection hidden="1"/>
    </xf>
    <xf numFmtId="0" fontId="0" fillId="0" borderId="37" xfId="0" applyFont="1" applyBorder="1" applyAlignment="1" applyProtection="1">
      <alignment vertical="center" wrapText="1"/>
      <protection hidden="1"/>
    </xf>
    <xf numFmtId="0" fontId="0" fillId="0" borderId="12" xfId="0" applyFont="1" applyBorder="1" applyAlignment="1" applyProtection="1">
      <alignment vertical="center" wrapText="1"/>
      <protection hidden="1"/>
    </xf>
    <xf numFmtId="4" fontId="0" fillId="0" borderId="56" xfId="0" applyNumberFormat="1" applyFont="1" applyBorder="1" applyAlignment="1" applyProtection="1">
      <alignment horizontal="center" vertical="center" wrapText="1"/>
      <protection hidden="1"/>
    </xf>
    <xf numFmtId="4" fontId="0" fillId="0" borderId="38" xfId="0" applyNumberFormat="1" applyFont="1" applyBorder="1" applyAlignment="1" applyProtection="1">
      <alignment horizontal="center" vertical="center" wrapText="1"/>
      <protection hidden="1"/>
    </xf>
    <xf numFmtId="4" fontId="0" fillId="0" borderId="12" xfId="0" applyNumberFormat="1" applyFont="1" applyBorder="1" applyAlignment="1" applyProtection="1">
      <alignment horizontal="center" vertical="center" wrapText="1"/>
      <protection hidden="1"/>
    </xf>
    <xf numFmtId="0" fontId="23" fillId="5" borderId="19" xfId="0" applyFont="1" applyFill="1" applyBorder="1" applyAlignment="1" applyProtection="1">
      <alignment wrapText="1"/>
      <protection hidden="1"/>
    </xf>
    <xf numFmtId="0" fontId="23" fillId="5" borderId="9" xfId="0" applyFont="1" applyFill="1" applyBorder="1" applyAlignment="1" applyProtection="1">
      <alignment wrapText="1"/>
      <protection hidden="1"/>
    </xf>
    <xf numFmtId="0" fontId="23" fillId="5" borderId="22" xfId="0" applyFont="1" applyFill="1" applyBorder="1" applyAlignment="1" applyProtection="1">
      <alignment wrapText="1"/>
      <protection hidden="1"/>
    </xf>
    <xf numFmtId="0" fontId="23" fillId="5" borderId="10" xfId="0" applyFont="1" applyFill="1" applyBorder="1" applyAlignment="1" applyProtection="1">
      <alignment wrapText="1"/>
      <protection hidden="1"/>
    </xf>
    <xf numFmtId="0" fontId="23" fillId="5" borderId="24" xfId="0" applyFont="1" applyFill="1" applyBorder="1" applyAlignment="1" applyProtection="1">
      <alignment wrapText="1"/>
      <protection hidden="1"/>
    </xf>
    <xf numFmtId="0" fontId="23" fillId="5" borderId="16" xfId="0" applyFont="1" applyFill="1" applyBorder="1" applyAlignment="1" applyProtection="1">
      <alignment wrapText="1"/>
      <protection hidden="1"/>
    </xf>
    <xf numFmtId="0" fontId="23" fillId="5" borderId="5" xfId="0" applyFont="1" applyFill="1" applyBorder="1" applyAlignment="1" applyProtection="1">
      <alignment horizontal="center" wrapText="1"/>
      <protection hidden="1"/>
    </xf>
    <xf numFmtId="0" fontId="23" fillId="5" borderId="4" xfId="0" applyFont="1" applyFill="1" applyBorder="1" applyAlignment="1" applyProtection="1">
      <alignment horizontal="center" wrapText="1"/>
      <protection hidden="1"/>
    </xf>
    <xf numFmtId="0" fontId="23" fillId="5" borderId="17" xfId="0" applyFont="1" applyFill="1" applyBorder="1" applyAlignment="1" applyProtection="1">
      <alignment horizontal="center" wrapText="1"/>
      <protection hidden="1"/>
    </xf>
    <xf numFmtId="0" fontId="23" fillId="5" borderId="57" xfId="0" applyFont="1" applyFill="1" applyBorder="1" applyAlignment="1" applyProtection="1">
      <alignment horizontal="center" vertical="top" wrapText="1"/>
      <protection hidden="1"/>
    </xf>
    <xf numFmtId="0" fontId="23" fillId="5" borderId="20" xfId="0" applyFont="1" applyFill="1" applyBorder="1" applyAlignment="1" applyProtection="1">
      <alignment horizontal="center" vertical="top" wrapText="1"/>
      <protection hidden="1"/>
    </xf>
    <xf numFmtId="0" fontId="23" fillId="5" borderId="9" xfId="0" applyFont="1" applyFill="1" applyBorder="1" applyAlignment="1" applyProtection="1">
      <alignment horizontal="center" vertical="top" wrapText="1"/>
      <protection hidden="1"/>
    </xf>
    <xf numFmtId="0" fontId="23" fillId="5" borderId="30" xfId="0" applyFont="1" applyFill="1" applyBorder="1" applyAlignment="1" applyProtection="1">
      <alignment horizontal="center" vertical="top" wrapText="1"/>
      <protection hidden="1"/>
    </xf>
    <xf numFmtId="0" fontId="23" fillId="5" borderId="0" xfId="0" applyFont="1" applyFill="1" applyBorder="1" applyAlignment="1" applyProtection="1">
      <alignment horizontal="center" vertical="top" wrapText="1"/>
      <protection hidden="1"/>
    </xf>
    <xf numFmtId="0" fontId="23" fillId="5" borderId="10" xfId="0" applyFont="1" applyFill="1" applyBorder="1" applyAlignment="1" applyProtection="1">
      <alignment horizontal="center" vertical="top" wrapText="1"/>
      <protection hidden="1"/>
    </xf>
    <xf numFmtId="0" fontId="23" fillId="5" borderId="58" xfId="0" applyFont="1" applyFill="1" applyBorder="1" applyAlignment="1" applyProtection="1">
      <alignment horizontal="center" vertical="top" wrapText="1"/>
      <protection hidden="1"/>
    </xf>
    <xf numFmtId="0" fontId="23" fillId="5" borderId="25" xfId="0" applyFont="1" applyFill="1" applyBorder="1" applyAlignment="1" applyProtection="1">
      <alignment horizontal="center" vertical="top" wrapText="1"/>
      <protection hidden="1"/>
    </xf>
    <xf numFmtId="0" fontId="23" fillId="5" borderId="16" xfId="0" applyFont="1" applyFill="1" applyBorder="1" applyAlignment="1" applyProtection="1">
      <alignment horizontal="center" vertical="top" wrapText="1"/>
      <protection hidden="1"/>
    </xf>
    <xf numFmtId="4" fontId="21" fillId="6" borderId="37" xfId="0" applyNumberFormat="1" applyFont="1" applyFill="1" applyBorder="1" applyAlignment="1" applyProtection="1">
      <alignment horizontal="center" vertical="center" wrapText="1"/>
      <protection hidden="1"/>
    </xf>
    <xf numFmtId="4" fontId="21" fillId="6" borderId="12" xfId="0" applyNumberFormat="1" applyFont="1" applyFill="1" applyBorder="1" applyAlignment="1" applyProtection="1">
      <alignment horizontal="center" vertical="center" wrapText="1"/>
      <protection hidden="1"/>
    </xf>
    <xf numFmtId="0" fontId="23" fillId="5" borderId="59" xfId="0" applyFont="1" applyFill="1" applyBorder="1" applyAlignment="1" applyProtection="1">
      <alignment horizontal="center" vertical="top" wrapText="1"/>
      <protection hidden="1"/>
    </xf>
    <xf numFmtId="0" fontId="23" fillId="5" borderId="60" xfId="0" applyNumberFormat="1" applyFont="1" applyFill="1" applyBorder="1" applyAlignment="1" applyProtection="1">
      <alignment horizontal="center" vertical="top" wrapText="1"/>
      <protection hidden="1"/>
    </xf>
    <xf numFmtId="0" fontId="23" fillId="5" borderId="10" xfId="0" applyNumberFormat="1" applyFont="1" applyFill="1" applyBorder="1" applyAlignment="1" applyProtection="1">
      <alignment horizontal="center" vertical="top" wrapText="1"/>
      <protection hidden="1"/>
    </xf>
    <xf numFmtId="0" fontId="23" fillId="5" borderId="61" xfId="0" applyFont="1" applyFill="1" applyBorder="1" applyAlignment="1" applyProtection="1">
      <alignment horizontal="center" vertical="top" wrapText="1"/>
      <protection hidden="1"/>
    </xf>
    <xf numFmtId="4" fontId="3" fillId="0" borderId="37" xfId="0" applyNumberFormat="1" applyFont="1" applyBorder="1" applyAlignment="1" applyProtection="1">
      <alignment horizontal="center" vertical="center" wrapText="1"/>
      <protection locked="0"/>
    </xf>
    <xf numFmtId="4" fontId="3" fillId="0" borderId="12" xfId="0" applyNumberFormat="1" applyFont="1" applyBorder="1" applyAlignment="1" applyProtection="1">
      <alignment horizontal="center" vertical="center" wrapText="1"/>
      <protection locked="0"/>
    </xf>
    <xf numFmtId="0" fontId="23" fillId="5" borderId="62" xfId="0" applyFont="1" applyFill="1" applyBorder="1" applyAlignment="1" applyProtection="1">
      <alignment horizontal="center" vertical="top" wrapText="1"/>
      <protection hidden="1"/>
    </xf>
    <xf numFmtId="0" fontId="23" fillId="5" borderId="63" xfId="0" applyFont="1" applyFill="1" applyBorder="1" applyAlignment="1" applyProtection="1">
      <alignment horizontal="center" vertical="top" wrapText="1"/>
      <protection hidden="1"/>
    </xf>
    <xf numFmtId="0" fontId="23" fillId="5" borderId="64" xfId="0" applyFont="1" applyFill="1" applyBorder="1" applyAlignment="1" applyProtection="1">
      <alignment horizontal="center" vertical="top" wrapText="1"/>
      <protection hidden="1"/>
    </xf>
    <xf numFmtId="4" fontId="3" fillId="0" borderId="56" xfId="0" applyNumberFormat="1" applyFont="1" applyBorder="1" applyAlignment="1" applyProtection="1">
      <alignment horizontal="center" vertical="center" wrapText="1"/>
      <protection hidden="1"/>
    </xf>
    <xf numFmtId="4" fontId="3" fillId="0" borderId="39" xfId="0" applyNumberFormat="1" applyFont="1" applyBorder="1" applyAlignment="1" applyProtection="1">
      <alignment horizontal="center" vertical="center" wrapText="1"/>
      <protection hidden="1"/>
    </xf>
    <xf numFmtId="4" fontId="3" fillId="0" borderId="37" xfId="0" applyNumberFormat="1" applyFont="1" applyBorder="1" applyAlignment="1" applyProtection="1">
      <alignment horizontal="center" vertical="center" wrapText="1"/>
      <protection hidden="1"/>
    </xf>
    <xf numFmtId="4" fontId="3" fillId="0" borderId="12" xfId="0" applyNumberFormat="1" applyFont="1" applyBorder="1" applyAlignment="1" applyProtection="1">
      <alignment horizontal="center" vertical="center" wrapText="1"/>
      <protection hidden="1"/>
    </xf>
    <xf numFmtId="4" fontId="0" fillId="0" borderId="0" xfId="0" applyNumberFormat="1" applyFont="1" applyFill="1" applyBorder="1" applyAlignment="1" applyProtection="1">
      <alignment horizontal="center" vertical="center"/>
      <protection hidden="1"/>
    </xf>
    <xf numFmtId="4" fontId="0" fillId="0" borderId="5" xfId="0" applyNumberFormat="1" applyFont="1" applyBorder="1" applyAlignment="1" applyProtection="1">
      <alignment horizontal="center" vertical="center" wrapText="1"/>
      <protection hidden="1"/>
    </xf>
    <xf numFmtId="4" fontId="3" fillId="0" borderId="57" xfId="0" applyNumberFormat="1" applyFont="1" applyBorder="1" applyAlignment="1" applyProtection="1">
      <alignment horizontal="center" vertical="center" wrapText="1"/>
      <protection hidden="1"/>
    </xf>
    <xf numFmtId="4" fontId="3" fillId="0" borderId="9" xfId="0" applyNumberFormat="1" applyFont="1" applyBorder="1" applyAlignment="1" applyProtection="1">
      <alignment horizontal="center" vertical="center" wrapText="1"/>
      <protection hidden="1"/>
    </xf>
    <xf numFmtId="4" fontId="3" fillId="0" borderId="21" xfId="0" applyNumberFormat="1" applyFont="1" applyBorder="1" applyAlignment="1" applyProtection="1">
      <alignment horizontal="center" vertical="center" wrapText="1"/>
      <protection hidden="1"/>
    </xf>
    <xf numFmtId="0" fontId="38" fillId="6" borderId="0" xfId="0" applyFont="1" applyFill="1" applyAlignment="1" applyProtection="1">
      <alignment/>
      <protection hidden="1"/>
    </xf>
    <xf numFmtId="0" fontId="42" fillId="6" borderId="0" xfId="0" applyFont="1" applyFill="1" applyAlignment="1" applyProtection="1">
      <alignment/>
      <protection hidden="1"/>
    </xf>
    <xf numFmtId="0" fontId="5" fillId="6" borderId="25" xfId="0" applyFont="1" applyFill="1" applyBorder="1" applyAlignment="1" applyProtection="1">
      <alignment horizontal="center"/>
      <protection hidden="1"/>
    </xf>
    <xf numFmtId="0" fontId="5" fillId="6" borderId="20" xfId="0" applyFont="1" applyFill="1" applyBorder="1" applyAlignment="1" applyProtection="1">
      <alignment horizontal="center"/>
      <protection hidden="1"/>
    </xf>
    <xf numFmtId="0" fontId="5" fillId="0" borderId="20" xfId="0" applyFont="1" applyFill="1" applyBorder="1" applyAlignment="1" applyProtection="1">
      <alignment horizontal="center"/>
      <protection hidden="1"/>
    </xf>
    <xf numFmtId="4" fontId="3" fillId="0" borderId="55" xfId="0" applyNumberFormat="1" applyFont="1" applyBorder="1" applyAlignment="1" applyProtection="1">
      <alignment horizontal="center" vertical="center" wrapText="1"/>
      <protection hidden="1"/>
    </xf>
    <xf numFmtId="4" fontId="3" fillId="0" borderId="65" xfId="0" applyNumberFormat="1" applyFont="1" applyBorder="1" applyAlignment="1" applyProtection="1">
      <alignment horizontal="center" vertical="center" wrapText="1"/>
      <protection hidden="1"/>
    </xf>
    <xf numFmtId="4" fontId="3" fillId="0" borderId="41" xfId="0" applyNumberFormat="1" applyFont="1" applyBorder="1" applyAlignment="1" applyProtection="1">
      <alignment horizontal="center" vertical="center" wrapText="1"/>
      <protection hidden="1"/>
    </xf>
    <xf numFmtId="0" fontId="45" fillId="15" borderId="66" xfId="0" applyFont="1" applyFill="1" applyBorder="1" applyAlignment="1" applyProtection="1">
      <alignment vertical="center"/>
      <protection locked="0"/>
    </xf>
    <xf numFmtId="0" fontId="45" fillId="15" borderId="67" xfId="0" applyFont="1" applyFill="1" applyBorder="1" applyAlignment="1" applyProtection="1">
      <alignment vertical="center"/>
      <protection locked="0"/>
    </xf>
    <xf numFmtId="0" fontId="45" fillId="15" borderId="68" xfId="0" applyFont="1" applyFill="1" applyBorder="1" applyAlignment="1" applyProtection="1">
      <alignment vertical="center"/>
      <protection locked="0"/>
    </xf>
    <xf numFmtId="0" fontId="45" fillId="15" borderId="69" xfId="0" applyFont="1" applyFill="1" applyBorder="1" applyAlignment="1" applyProtection="1">
      <alignment vertical="center"/>
      <protection locked="0"/>
    </xf>
    <xf numFmtId="0" fontId="45" fillId="15" borderId="70" xfId="0" applyFont="1" applyFill="1" applyBorder="1" applyAlignment="1" applyProtection="1">
      <alignment vertical="center"/>
      <protection locked="0"/>
    </xf>
    <xf numFmtId="0" fontId="45" fillId="15" borderId="71" xfId="0" applyFont="1" applyFill="1" applyBorder="1" applyAlignment="1" applyProtection="1">
      <alignment vertical="center"/>
      <protection locked="0"/>
    </xf>
    <xf numFmtId="0" fontId="5" fillId="6" borderId="0" xfId="0" applyFont="1" applyFill="1" applyAlignment="1" applyProtection="1">
      <alignment horizontal="right" vertical="center"/>
      <protection hidden="1"/>
    </xf>
    <xf numFmtId="0" fontId="0" fillId="0" borderId="34" xfId="0" applyFont="1" applyBorder="1" applyAlignment="1" applyProtection="1">
      <alignment vertical="center" wrapText="1"/>
      <protection hidden="1"/>
    </xf>
    <xf numFmtId="0" fontId="0" fillId="0" borderId="35" xfId="0" applyFont="1" applyBorder="1" applyAlignment="1" applyProtection="1">
      <alignment vertical="center" wrapText="1"/>
      <protection hidden="1"/>
    </xf>
    <xf numFmtId="4" fontId="0" fillId="0" borderId="35" xfId="0" applyNumberFormat="1" applyFont="1" applyBorder="1" applyAlignment="1" applyProtection="1">
      <alignment horizontal="center" vertical="center" wrapText="1"/>
      <protection hidden="1"/>
    </xf>
    <xf numFmtId="0" fontId="0" fillId="0" borderId="72" xfId="0" applyFont="1" applyBorder="1" applyAlignment="1" applyProtection="1">
      <alignment vertical="center" wrapText="1"/>
      <protection hidden="1"/>
    </xf>
    <xf numFmtId="0" fontId="0" fillId="0" borderId="5" xfId="0" applyFont="1" applyBorder="1" applyAlignment="1" applyProtection="1">
      <alignment vertical="center" wrapText="1"/>
      <protection hidden="1"/>
    </xf>
    <xf numFmtId="0" fontId="44" fillId="6" borderId="0" xfId="0" applyFont="1" applyFill="1" applyAlignment="1" applyProtection="1">
      <alignment/>
      <protection locked="0"/>
    </xf>
    <xf numFmtId="0" fontId="37" fillId="6" borderId="69" xfId="0" applyFont="1" applyFill="1" applyBorder="1" applyAlignment="1" applyProtection="1">
      <alignment vertical="center"/>
      <protection locked="0"/>
    </xf>
    <xf numFmtId="0" fontId="37" fillId="6" borderId="70" xfId="0" applyFont="1" applyFill="1" applyBorder="1" applyAlignment="1" applyProtection="1">
      <alignment vertical="center"/>
      <protection locked="0"/>
    </xf>
    <xf numFmtId="0" fontId="37" fillId="6" borderId="71" xfId="0" applyFont="1" applyFill="1" applyBorder="1" applyAlignment="1" applyProtection="1">
      <alignment vertical="center"/>
      <protection locked="0"/>
    </xf>
    <xf numFmtId="0" fontId="43" fillId="6" borderId="0" xfId="0" applyFont="1" applyFill="1" applyAlignment="1" applyProtection="1">
      <alignment/>
      <protection locked="0"/>
    </xf>
    <xf numFmtId="0" fontId="37" fillId="6" borderId="66" xfId="0" applyFont="1" applyFill="1" applyBorder="1" applyAlignment="1" applyProtection="1">
      <alignment vertical="center"/>
      <protection locked="0"/>
    </xf>
    <xf numFmtId="0" fontId="37" fillId="6" borderId="67" xfId="0" applyFont="1" applyFill="1" applyBorder="1" applyAlignment="1" applyProtection="1">
      <alignment vertical="center"/>
      <protection locked="0"/>
    </xf>
    <xf numFmtId="0" fontId="37" fillId="6" borderId="68" xfId="0" applyFont="1" applyFill="1" applyBorder="1" applyAlignment="1" applyProtection="1">
      <alignment vertical="center"/>
      <protection locked="0"/>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3">
    <dxf>
      <fill>
        <patternFill patternType="none">
          <bgColor indexed="65"/>
        </patternFill>
      </fill>
      <border>
        <left>
          <color rgb="FF000000"/>
        </left>
        <right>
          <color rgb="FF000000"/>
        </right>
        <top>
          <color rgb="FF000000"/>
        </top>
        <bottom>
          <color rgb="FF000000"/>
        </bottom>
      </border>
    </dxf>
    <dxf>
      <fill>
        <patternFill patternType="none">
          <bgColor indexed="65"/>
        </patternFill>
      </fill>
      <border>
        <left>
          <color rgb="FF000000"/>
        </left>
        <right>
          <color rgb="FF000000"/>
        </right>
        <top>
          <color rgb="FF000000"/>
        </top>
      </border>
    </dxf>
    <dxf>
      <fill>
        <patternFill patternType="none">
          <bgColor indexed="65"/>
        </patternFill>
      </fill>
      <border>
        <left>
          <color rgb="FF000000"/>
        </left>
        <right>
          <color rgb="FF000000"/>
        </right>
        <bottom>
          <color rgb="FF000000"/>
        </bottom>
      </border>
    </dxf>
    <dxf>
      <font>
        <color auto="1"/>
      </font>
      <border/>
    </dxf>
    <dxf>
      <font>
        <color rgb="FFFFFFFF"/>
      </font>
      <border/>
    </dxf>
    <dxf>
      <fill>
        <patternFill patternType="none">
          <bgColor indexed="65"/>
        </patternFill>
      </fill>
      <border/>
    </dxf>
    <dxf>
      <border>
        <left>
          <color rgb="FF000000"/>
        </left>
        <right>
          <color rgb="FF000000"/>
        </right>
        <top>
          <color rgb="FF000000"/>
        </top>
        <bottom>
          <color rgb="FF000000"/>
        </bottom>
      </border>
    </dxf>
    <dxf>
      <font>
        <b/>
        <i val="0"/>
        <color rgb="FF0000FF"/>
      </font>
      <border/>
    </dxf>
    <dxf>
      <fill>
        <patternFill patternType="solid">
          <bgColor rgb="FFEAEAEA"/>
        </patternFill>
      </fill>
      <border/>
    </dxf>
    <dxf>
      <font>
        <color rgb="FFFFFFFF"/>
      </font>
      <border>
        <left>
          <color rgb="FF000000"/>
        </left>
        <right>
          <color rgb="FF000000"/>
        </right>
        <top>
          <color rgb="FF000000"/>
        </top>
        <bottom>
          <color rgb="FF000000"/>
        </bottom>
      </border>
    </dxf>
    <dxf>
      <font>
        <color rgb="FFEAEAEA"/>
      </font>
      <border>
        <left>
          <color rgb="FF000000"/>
        </left>
        <right>
          <color rgb="FF000000"/>
        </right>
        <top>
          <color rgb="FF000000"/>
        </top>
        <bottom>
          <color rgb="FF000000"/>
        </bottom>
      </border>
    </dxf>
    <dxf>
      <font>
        <color rgb="FFC0C0C0"/>
      </font>
      <fill>
        <patternFill>
          <bgColor rgb="FFC0C0C0"/>
        </patternFill>
      </fill>
      <border>
        <left>
          <color rgb="FF000000"/>
        </left>
        <right>
          <color rgb="FF000000"/>
        </right>
        <top>
          <color rgb="FF000000"/>
        </top>
        <bottom>
          <color rgb="FF000000"/>
        </bottom>
      </border>
    </dxf>
    <dxf>
      <fill>
        <patternFill patternType="solid">
          <bgColor rgb="FFEAEAEA"/>
        </patternFill>
      </fill>
      <border>
        <left>
          <color rgb="FF000000"/>
        </left>
        <right>
          <color rgb="FF000000"/>
        </right>
        <top>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B6C9D2"/>
      <rgbColor rgb="000000FF"/>
      <rgbColor rgb="009EB8C4"/>
      <rgbColor rgb="00FFFFCC"/>
      <rgbColor rgb="00CCDAE0"/>
      <rgbColor rgb="00FF7D7D"/>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BF1F3"/>
      <rgbColor rgb="00CCFFFF"/>
      <rgbColor rgb="00E8FBAD"/>
      <rgbColor rgb="00FFFF66"/>
      <rgbColor rgb="00CCCCFF"/>
      <rgbColor rgb="00FFFF99"/>
      <rgbColor rgb="00CC99FF"/>
      <rgbColor rgb="00FDEA97"/>
      <rgbColor rgb="003366FF"/>
      <rgbColor rgb="0033CCCC"/>
      <rgbColor rgb="00D5EBAD"/>
      <rgbColor rgb="00FFCC00"/>
      <rgbColor rgb="00FF9900"/>
      <rgbColor rgb="00FF6600"/>
      <rgbColor rgb="00666699"/>
      <rgbColor rgb="00C0C0C0"/>
      <rgbColor rgb="00003366"/>
      <rgbColor rgb="00339966"/>
      <rgbColor rgb="00003300"/>
      <rgbColor rgb="00333300"/>
      <rgbColor rgb="00CC66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Jahr!A2:E2" /></Relationships>
</file>

<file path=xl/drawings/_rels/drawing10.xml.rels><?xml version="1.0" encoding="utf-8" standalone="yes"?><Relationships xmlns="http://schemas.openxmlformats.org/package/2006/relationships"><Relationship Id="rId1" Type="http://schemas.openxmlformats.org/officeDocument/2006/relationships/hyperlink" Target="#'G4'!D1" /></Relationships>
</file>

<file path=xl/drawings/_rels/drawing11.xml.rels><?xml version="1.0" encoding="utf-8" standalone="yes"?><Relationships xmlns="http://schemas.openxmlformats.org/package/2006/relationships"><Relationship Id="rId1" Type="http://schemas.openxmlformats.org/officeDocument/2006/relationships/hyperlink" Target="#G5L!D1" /><Relationship Id="rId2" Type="http://schemas.openxmlformats.org/officeDocument/2006/relationships/hyperlink" Target="#Jahr!D4" /><Relationship Id="rId3" Type="http://schemas.openxmlformats.org/officeDocument/2006/relationships/hyperlink" Target="#G!A2:E2" /></Relationships>
</file>

<file path=xl/drawings/_rels/drawing12.xml.rels><?xml version="1.0" encoding="utf-8" standalone="yes"?><Relationships xmlns="http://schemas.openxmlformats.org/package/2006/relationships"><Relationship Id="rId1" Type="http://schemas.openxmlformats.org/officeDocument/2006/relationships/hyperlink" Target="#'G5'!D1" /></Relationships>
</file>

<file path=xl/drawings/_rels/drawing13.xml.rels><?xml version="1.0" encoding="utf-8" standalone="yes"?><Relationships xmlns="http://schemas.openxmlformats.org/package/2006/relationships"><Relationship Id="rId1" Type="http://schemas.openxmlformats.org/officeDocument/2006/relationships/hyperlink" Target="#G6L!D1" /><Relationship Id="rId2" Type="http://schemas.openxmlformats.org/officeDocument/2006/relationships/hyperlink" Target="#Jahr!D4" /><Relationship Id="rId3" Type="http://schemas.openxmlformats.org/officeDocument/2006/relationships/hyperlink" Target="#G!A2:E2" /></Relationships>
</file>

<file path=xl/drawings/_rels/drawing14.xml.rels><?xml version="1.0" encoding="utf-8" standalone="yes"?><Relationships xmlns="http://schemas.openxmlformats.org/package/2006/relationships"><Relationship Id="rId1" Type="http://schemas.openxmlformats.org/officeDocument/2006/relationships/hyperlink" Target="#'G6'!D1" /></Relationships>
</file>

<file path=xl/drawings/_rels/drawing15.xml.rels><?xml version="1.0" encoding="utf-8" standalone="yes"?><Relationships xmlns="http://schemas.openxmlformats.org/package/2006/relationships"><Relationship Id="rId1" Type="http://schemas.openxmlformats.org/officeDocument/2006/relationships/hyperlink" Target="#G7L!D1" /><Relationship Id="rId2" Type="http://schemas.openxmlformats.org/officeDocument/2006/relationships/hyperlink" Target="#Jahr!D4" /><Relationship Id="rId3" Type="http://schemas.openxmlformats.org/officeDocument/2006/relationships/hyperlink" Target="#G!A2:E2" /></Relationships>
</file>

<file path=xl/drawings/_rels/drawing16.xml.rels><?xml version="1.0" encoding="utf-8" standalone="yes"?><Relationships xmlns="http://schemas.openxmlformats.org/package/2006/relationships"><Relationship Id="rId1" Type="http://schemas.openxmlformats.org/officeDocument/2006/relationships/hyperlink" Target="#'G7'!D1" /></Relationships>
</file>

<file path=xl/drawings/_rels/drawing17.xml.rels><?xml version="1.0" encoding="utf-8" standalone="yes"?><Relationships xmlns="http://schemas.openxmlformats.org/package/2006/relationships"><Relationship Id="rId1" Type="http://schemas.openxmlformats.org/officeDocument/2006/relationships/hyperlink" Target="#G8L!D1" /><Relationship Id="rId2" Type="http://schemas.openxmlformats.org/officeDocument/2006/relationships/hyperlink" Target="#Jahr!D4" /><Relationship Id="rId3" Type="http://schemas.openxmlformats.org/officeDocument/2006/relationships/hyperlink" Target="#G!A2:E2" /></Relationships>
</file>

<file path=xl/drawings/_rels/drawing18.xml.rels><?xml version="1.0" encoding="utf-8" standalone="yes"?><Relationships xmlns="http://schemas.openxmlformats.org/package/2006/relationships"><Relationship Id="rId1" Type="http://schemas.openxmlformats.org/officeDocument/2006/relationships/hyperlink" Target="#'G8'!D1" /></Relationships>
</file>

<file path=xl/drawings/_rels/drawing19.xml.rels><?xml version="1.0" encoding="utf-8" standalone="yes"?><Relationships xmlns="http://schemas.openxmlformats.org/package/2006/relationships"><Relationship Id="rId1" Type="http://schemas.openxmlformats.org/officeDocument/2006/relationships/hyperlink" Target="#G9L!D1:S1" /><Relationship Id="rId2" Type="http://schemas.openxmlformats.org/officeDocument/2006/relationships/hyperlink" Target="#Jahr!D4" /><Relationship Id="rId3" Type="http://schemas.openxmlformats.org/officeDocument/2006/relationships/hyperlink" Target="#G!A2:E2" /></Relationships>
</file>

<file path=xl/drawings/_rels/drawing2.xml.rels><?xml version="1.0" encoding="utf-8" standalone="yes"?><Relationships xmlns="http://schemas.openxmlformats.org/package/2006/relationships"><Relationship Id="rId1" Type="http://schemas.openxmlformats.org/officeDocument/2006/relationships/hyperlink" Target="#GV1L!C9" /><Relationship Id="rId2" Type="http://schemas.openxmlformats.org/officeDocument/2006/relationships/hyperlink" Target="#GV!A2:E2" /><Relationship Id="rId3" Type="http://schemas.openxmlformats.org/officeDocument/2006/relationships/hyperlink" Target="#Jahr!D4" /></Relationships>
</file>

<file path=xl/drawings/_rels/drawing20.xml.rels><?xml version="1.0" encoding="utf-8" standalone="yes"?><Relationships xmlns="http://schemas.openxmlformats.org/package/2006/relationships"><Relationship Id="rId1" Type="http://schemas.openxmlformats.org/officeDocument/2006/relationships/hyperlink" Target="#'G9'!D1:S1" /></Relationships>
</file>

<file path=xl/drawings/_rels/drawing3.xml.rels><?xml version="1.0" encoding="utf-8" standalone="yes"?><Relationships xmlns="http://schemas.openxmlformats.org/package/2006/relationships"><Relationship Id="rId1" Type="http://schemas.openxmlformats.org/officeDocument/2006/relationships/hyperlink" Target="#'GV1'!D1" /></Relationships>
</file>

<file path=xl/drawings/_rels/drawing4.xml.rels><?xml version="1.0" encoding="utf-8" standalone="yes"?><Relationships xmlns="http://schemas.openxmlformats.org/package/2006/relationships"><Relationship Id="rId1" Type="http://schemas.openxmlformats.org/officeDocument/2006/relationships/hyperlink" Target="#GV2L!C9" /><Relationship Id="rId2" Type="http://schemas.openxmlformats.org/officeDocument/2006/relationships/hyperlink" Target="#GV!A2:E2" /><Relationship Id="rId3" Type="http://schemas.openxmlformats.org/officeDocument/2006/relationships/hyperlink" Target="#Jahr!D4" /></Relationships>
</file>

<file path=xl/drawings/_rels/drawing5.xml.rels><?xml version="1.0" encoding="utf-8" standalone="yes"?><Relationships xmlns="http://schemas.openxmlformats.org/package/2006/relationships"><Relationship Id="rId1" Type="http://schemas.openxmlformats.org/officeDocument/2006/relationships/hyperlink" Target="#'GV2'!D1" /></Relationships>
</file>

<file path=xl/drawings/_rels/drawing6.xml.rels><?xml version="1.0" encoding="utf-8" standalone="yes"?><Relationships xmlns="http://schemas.openxmlformats.org/package/2006/relationships"><Relationship Id="rId1" Type="http://schemas.openxmlformats.org/officeDocument/2006/relationships/hyperlink" Target="#GV3L!C9" /><Relationship Id="rId2" Type="http://schemas.openxmlformats.org/officeDocument/2006/relationships/hyperlink" Target="#GV!A2:E2" /><Relationship Id="rId3" Type="http://schemas.openxmlformats.org/officeDocument/2006/relationships/hyperlink" Target="#Jahr!D4" /></Relationships>
</file>

<file path=xl/drawings/_rels/drawing7.xml.rels><?xml version="1.0" encoding="utf-8" standalone="yes"?><Relationships xmlns="http://schemas.openxmlformats.org/package/2006/relationships"><Relationship Id="rId1" Type="http://schemas.openxmlformats.org/officeDocument/2006/relationships/hyperlink" Target="#'GV3'!D1" /></Relationships>
</file>

<file path=xl/drawings/_rels/drawing8.xml.rels><?xml version="1.0" encoding="utf-8" standalone="yes"?><Relationships xmlns="http://schemas.openxmlformats.org/package/2006/relationships"><Relationship Id="rId1" Type="http://schemas.openxmlformats.org/officeDocument/2006/relationships/hyperlink" Target="#Jahr!A2:E2" /></Relationships>
</file>

<file path=xl/drawings/_rels/drawing9.xml.rels><?xml version="1.0" encoding="utf-8" standalone="yes"?><Relationships xmlns="http://schemas.openxmlformats.org/package/2006/relationships"><Relationship Id="rId1" Type="http://schemas.openxmlformats.org/officeDocument/2006/relationships/hyperlink" Target="#G4L!D1" /><Relationship Id="rId2" Type="http://schemas.openxmlformats.org/officeDocument/2006/relationships/hyperlink" Target="#G!A2:E2" /><Relationship Id="rId3" Type="http://schemas.openxmlformats.org/officeDocument/2006/relationships/hyperlink" Target="#Jahr!D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733425</xdr:colOff>
      <xdr:row>0</xdr:row>
      <xdr:rowOff>38100</xdr:rowOff>
    </xdr:from>
    <xdr:to>
      <xdr:col>4</xdr:col>
      <xdr:colOff>333375</xdr:colOff>
      <xdr:row>0</xdr:row>
      <xdr:rowOff>390525</xdr:rowOff>
    </xdr:to>
    <xdr:grpSp>
      <xdr:nvGrpSpPr>
        <xdr:cNvPr id="1" name="Group 17">
          <a:hlinkClick r:id="rId1"/>
        </xdr:cNvPr>
        <xdr:cNvGrpSpPr>
          <a:grpSpLocks/>
        </xdr:cNvGrpSpPr>
      </xdr:nvGrpSpPr>
      <xdr:grpSpPr>
        <a:xfrm>
          <a:off x="7543800" y="38100"/>
          <a:ext cx="361950" cy="352425"/>
          <a:chOff x="400" y="34"/>
          <a:chExt cx="38" cy="39"/>
        </a:xfrm>
        <a:solidFill>
          <a:srgbClr val="FFFFFF"/>
        </a:solidFill>
      </xdr:grpSpPr>
      <xdr:sp>
        <xdr:nvSpPr>
          <xdr:cNvPr id="2" name="Rectangle 18"/>
          <xdr:cNvSpPr>
            <a:spLocks/>
          </xdr:cNvSpPr>
        </xdr:nvSpPr>
        <xdr:spPr>
          <a:xfrm>
            <a:off x="400" y="35"/>
            <a:ext cx="38" cy="38"/>
          </a:xfrm>
          <a:prstGeom prst="rect">
            <a:avLst/>
          </a:prstGeom>
          <a:solidFill>
            <a:srgbClr val="008000"/>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9</a:t>
            </a:r>
          </a:p>
        </xdr:txBody>
      </xdr:sp>
      <xdr:sp>
        <xdr:nvSpPr>
          <xdr:cNvPr id="3" name="Polygon 19"/>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Polygon 20"/>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247650</xdr:colOff>
      <xdr:row>3</xdr:row>
      <xdr:rowOff>28575</xdr:rowOff>
    </xdr:from>
    <xdr:to>
      <xdr:col>14</xdr:col>
      <xdr:colOff>609600</xdr:colOff>
      <xdr:row>4</xdr:row>
      <xdr:rowOff>190500</xdr:rowOff>
    </xdr:to>
    <xdr:grpSp>
      <xdr:nvGrpSpPr>
        <xdr:cNvPr id="1" name="Group 1">
          <a:hlinkClick r:id="rId1"/>
        </xdr:cNvPr>
        <xdr:cNvGrpSpPr>
          <a:grpSpLocks/>
        </xdr:cNvGrpSpPr>
      </xdr:nvGrpSpPr>
      <xdr:grpSpPr>
        <a:xfrm>
          <a:off x="8715375" y="628650"/>
          <a:ext cx="361950" cy="361950"/>
          <a:chOff x="400" y="34"/>
          <a:chExt cx="38" cy="39"/>
        </a:xfrm>
        <a:solidFill>
          <a:srgbClr val="FFFFFF"/>
        </a:solidFill>
      </xdr:grpSpPr>
      <xdr:sp>
        <xdr:nvSpPr>
          <xdr:cNvPr id="2" name="Rectangle 2"/>
          <xdr:cNvSpPr>
            <a:spLocks/>
          </xdr:cNvSpPr>
        </xdr:nvSpPr>
        <xdr:spPr>
          <a:xfrm>
            <a:off x="400" y="35"/>
            <a:ext cx="38" cy="38"/>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latin typeface="Arial"/>
                <a:ea typeface="Arial"/>
                <a:cs typeface="Arial"/>
              </a:rPr>
              <a:t>◄</a:t>
            </a:r>
          </a:p>
        </xdr:txBody>
      </xdr:sp>
      <xdr:sp>
        <xdr:nvSpPr>
          <xdr:cNvPr id="3" name="Polygon 3"/>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Polygon 4"/>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2</xdr:row>
      <xdr:rowOff>142875</xdr:rowOff>
    </xdr:from>
    <xdr:to>
      <xdr:col>14</xdr:col>
      <xdr:colOff>542925</xdr:colOff>
      <xdr:row>4</xdr:row>
      <xdr:rowOff>104775</xdr:rowOff>
    </xdr:to>
    <xdr:grpSp>
      <xdr:nvGrpSpPr>
        <xdr:cNvPr id="1" name="Group 1">
          <a:hlinkClick r:id="rId1"/>
        </xdr:cNvPr>
        <xdr:cNvGrpSpPr>
          <a:grpSpLocks/>
        </xdr:cNvGrpSpPr>
      </xdr:nvGrpSpPr>
      <xdr:grpSpPr>
        <a:xfrm>
          <a:off x="8648700" y="542925"/>
          <a:ext cx="361950" cy="361950"/>
          <a:chOff x="400" y="34"/>
          <a:chExt cx="38" cy="39"/>
        </a:xfrm>
        <a:solidFill>
          <a:srgbClr val="FFFFFF"/>
        </a:solidFill>
      </xdr:grpSpPr>
      <xdr:sp>
        <xdr:nvSpPr>
          <xdr:cNvPr id="2" name="Rectangle 2"/>
          <xdr:cNvSpPr>
            <a:spLocks/>
          </xdr:cNvSpPr>
        </xdr:nvSpPr>
        <xdr:spPr>
          <a:xfrm>
            <a:off x="400" y="35"/>
            <a:ext cx="38" cy="38"/>
          </a:xfrm>
          <a:prstGeom prst="rect">
            <a:avLst/>
          </a:prstGeom>
          <a:solidFill>
            <a:srgbClr val="0000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a:t>
            </a:r>
          </a:p>
        </xdr:txBody>
      </xdr:sp>
      <xdr:sp>
        <xdr:nvSpPr>
          <xdr:cNvPr id="3" name="Polygon 3"/>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Polygon 4"/>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twoCellAnchor>
    <xdr:from>
      <xdr:col>12</xdr:col>
      <xdr:colOff>533400</xdr:colOff>
      <xdr:row>2</xdr:row>
      <xdr:rowOff>142875</xdr:rowOff>
    </xdr:from>
    <xdr:to>
      <xdr:col>13</xdr:col>
      <xdr:colOff>180975</xdr:colOff>
      <xdr:row>4</xdr:row>
      <xdr:rowOff>104775</xdr:rowOff>
    </xdr:to>
    <xdr:grpSp>
      <xdr:nvGrpSpPr>
        <xdr:cNvPr id="5" name="Group 17">
          <a:hlinkClick r:id="rId2"/>
        </xdr:cNvPr>
        <xdr:cNvGrpSpPr>
          <a:grpSpLocks/>
        </xdr:cNvGrpSpPr>
      </xdr:nvGrpSpPr>
      <xdr:grpSpPr>
        <a:xfrm>
          <a:off x="7572375" y="542925"/>
          <a:ext cx="361950" cy="361950"/>
          <a:chOff x="400" y="34"/>
          <a:chExt cx="38" cy="39"/>
        </a:xfrm>
        <a:solidFill>
          <a:srgbClr val="FFFFFF"/>
        </a:solidFill>
      </xdr:grpSpPr>
      <xdr:sp>
        <xdr:nvSpPr>
          <xdr:cNvPr id="6" name="Rectangle 18"/>
          <xdr:cNvSpPr>
            <a:spLocks/>
          </xdr:cNvSpPr>
        </xdr:nvSpPr>
        <xdr:spPr>
          <a:xfrm>
            <a:off x="400" y="35"/>
            <a:ext cx="38" cy="38"/>
          </a:xfrm>
          <a:prstGeom prst="rect">
            <a:avLst/>
          </a:prstGeom>
          <a:solidFill>
            <a:srgbClr val="008000"/>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9</a:t>
            </a:r>
          </a:p>
        </xdr:txBody>
      </xdr:sp>
      <xdr:sp>
        <xdr:nvSpPr>
          <xdr:cNvPr id="7" name="Polygon 19"/>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Polygon 20"/>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twoCellAnchor>
    <xdr:from>
      <xdr:col>13</xdr:col>
      <xdr:colOff>238125</xdr:colOff>
      <xdr:row>2</xdr:row>
      <xdr:rowOff>142875</xdr:rowOff>
    </xdr:from>
    <xdr:to>
      <xdr:col>13</xdr:col>
      <xdr:colOff>600075</xdr:colOff>
      <xdr:row>4</xdr:row>
      <xdr:rowOff>104775</xdr:rowOff>
    </xdr:to>
    <xdr:grpSp>
      <xdr:nvGrpSpPr>
        <xdr:cNvPr id="9" name="Group 25">
          <a:hlinkClick r:id="rId3"/>
        </xdr:cNvPr>
        <xdr:cNvGrpSpPr>
          <a:grpSpLocks/>
        </xdr:cNvGrpSpPr>
      </xdr:nvGrpSpPr>
      <xdr:grpSpPr>
        <a:xfrm>
          <a:off x="7991475" y="542925"/>
          <a:ext cx="361950" cy="361950"/>
          <a:chOff x="400" y="34"/>
          <a:chExt cx="38" cy="39"/>
        </a:xfrm>
        <a:solidFill>
          <a:srgbClr val="FFFFFF"/>
        </a:solidFill>
      </xdr:grpSpPr>
      <xdr:sp>
        <xdr:nvSpPr>
          <xdr:cNvPr id="10" name="Rectangle 26"/>
          <xdr:cNvSpPr>
            <a:spLocks/>
          </xdr:cNvSpPr>
        </xdr:nvSpPr>
        <xdr:spPr>
          <a:xfrm>
            <a:off x="400" y="35"/>
            <a:ext cx="38" cy="38"/>
          </a:xfrm>
          <a:prstGeom prst="rect">
            <a:avLst/>
          </a:prstGeom>
          <a:solidFill>
            <a:srgbClr val="008000"/>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a:t>
            </a:r>
          </a:p>
        </xdr:txBody>
      </xdr:sp>
      <xdr:sp>
        <xdr:nvSpPr>
          <xdr:cNvPr id="11" name="Polygon 27"/>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Polygon 28"/>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247650</xdr:colOff>
      <xdr:row>3</xdr:row>
      <xdr:rowOff>28575</xdr:rowOff>
    </xdr:from>
    <xdr:to>
      <xdr:col>14</xdr:col>
      <xdr:colOff>609600</xdr:colOff>
      <xdr:row>4</xdr:row>
      <xdr:rowOff>190500</xdr:rowOff>
    </xdr:to>
    <xdr:grpSp>
      <xdr:nvGrpSpPr>
        <xdr:cNvPr id="1" name="Group 1">
          <a:hlinkClick r:id="rId1"/>
        </xdr:cNvPr>
        <xdr:cNvGrpSpPr>
          <a:grpSpLocks/>
        </xdr:cNvGrpSpPr>
      </xdr:nvGrpSpPr>
      <xdr:grpSpPr>
        <a:xfrm>
          <a:off x="8715375" y="628650"/>
          <a:ext cx="361950" cy="361950"/>
          <a:chOff x="400" y="34"/>
          <a:chExt cx="38" cy="39"/>
        </a:xfrm>
        <a:solidFill>
          <a:srgbClr val="FFFFFF"/>
        </a:solidFill>
      </xdr:grpSpPr>
      <xdr:sp>
        <xdr:nvSpPr>
          <xdr:cNvPr id="2" name="Rectangle 2"/>
          <xdr:cNvSpPr>
            <a:spLocks/>
          </xdr:cNvSpPr>
        </xdr:nvSpPr>
        <xdr:spPr>
          <a:xfrm>
            <a:off x="400" y="35"/>
            <a:ext cx="38" cy="38"/>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latin typeface="Arial"/>
                <a:ea typeface="Arial"/>
                <a:cs typeface="Arial"/>
              </a:rPr>
              <a:t>◄</a:t>
            </a:r>
          </a:p>
        </xdr:txBody>
      </xdr:sp>
      <xdr:sp>
        <xdr:nvSpPr>
          <xdr:cNvPr id="3" name="Polygon 3"/>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Polygon 4"/>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2</xdr:row>
      <xdr:rowOff>142875</xdr:rowOff>
    </xdr:from>
    <xdr:to>
      <xdr:col>14</xdr:col>
      <xdr:colOff>542925</xdr:colOff>
      <xdr:row>4</xdr:row>
      <xdr:rowOff>104775</xdr:rowOff>
    </xdr:to>
    <xdr:grpSp>
      <xdr:nvGrpSpPr>
        <xdr:cNvPr id="1" name="Group 1">
          <a:hlinkClick r:id="rId1"/>
        </xdr:cNvPr>
        <xdr:cNvGrpSpPr>
          <a:grpSpLocks/>
        </xdr:cNvGrpSpPr>
      </xdr:nvGrpSpPr>
      <xdr:grpSpPr>
        <a:xfrm>
          <a:off x="8648700" y="542925"/>
          <a:ext cx="361950" cy="361950"/>
          <a:chOff x="400" y="34"/>
          <a:chExt cx="38" cy="39"/>
        </a:xfrm>
        <a:solidFill>
          <a:srgbClr val="FFFFFF"/>
        </a:solidFill>
      </xdr:grpSpPr>
      <xdr:sp>
        <xdr:nvSpPr>
          <xdr:cNvPr id="2" name="Rectangle 2"/>
          <xdr:cNvSpPr>
            <a:spLocks/>
          </xdr:cNvSpPr>
        </xdr:nvSpPr>
        <xdr:spPr>
          <a:xfrm>
            <a:off x="400" y="35"/>
            <a:ext cx="38" cy="38"/>
          </a:xfrm>
          <a:prstGeom prst="rect">
            <a:avLst/>
          </a:prstGeom>
          <a:solidFill>
            <a:srgbClr val="0000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a:t>
            </a:r>
          </a:p>
        </xdr:txBody>
      </xdr:sp>
      <xdr:sp>
        <xdr:nvSpPr>
          <xdr:cNvPr id="3" name="Polygon 3"/>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Polygon 4"/>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twoCellAnchor>
    <xdr:from>
      <xdr:col>12</xdr:col>
      <xdr:colOff>533400</xdr:colOff>
      <xdr:row>2</xdr:row>
      <xdr:rowOff>142875</xdr:rowOff>
    </xdr:from>
    <xdr:to>
      <xdr:col>13</xdr:col>
      <xdr:colOff>180975</xdr:colOff>
      <xdr:row>4</xdr:row>
      <xdr:rowOff>104775</xdr:rowOff>
    </xdr:to>
    <xdr:grpSp>
      <xdr:nvGrpSpPr>
        <xdr:cNvPr id="5" name="Group 17">
          <a:hlinkClick r:id="rId2"/>
        </xdr:cNvPr>
        <xdr:cNvGrpSpPr>
          <a:grpSpLocks/>
        </xdr:cNvGrpSpPr>
      </xdr:nvGrpSpPr>
      <xdr:grpSpPr>
        <a:xfrm>
          <a:off x="7572375" y="542925"/>
          <a:ext cx="361950" cy="361950"/>
          <a:chOff x="400" y="34"/>
          <a:chExt cx="38" cy="39"/>
        </a:xfrm>
        <a:solidFill>
          <a:srgbClr val="FFFFFF"/>
        </a:solidFill>
      </xdr:grpSpPr>
      <xdr:sp>
        <xdr:nvSpPr>
          <xdr:cNvPr id="6" name="Rectangle 18"/>
          <xdr:cNvSpPr>
            <a:spLocks/>
          </xdr:cNvSpPr>
        </xdr:nvSpPr>
        <xdr:spPr>
          <a:xfrm>
            <a:off x="400" y="35"/>
            <a:ext cx="38" cy="38"/>
          </a:xfrm>
          <a:prstGeom prst="rect">
            <a:avLst/>
          </a:prstGeom>
          <a:solidFill>
            <a:srgbClr val="008000"/>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9</a:t>
            </a:r>
          </a:p>
        </xdr:txBody>
      </xdr:sp>
      <xdr:sp>
        <xdr:nvSpPr>
          <xdr:cNvPr id="7" name="Polygon 19"/>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Polygon 20"/>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twoCellAnchor>
    <xdr:from>
      <xdr:col>13</xdr:col>
      <xdr:colOff>238125</xdr:colOff>
      <xdr:row>2</xdr:row>
      <xdr:rowOff>142875</xdr:rowOff>
    </xdr:from>
    <xdr:to>
      <xdr:col>13</xdr:col>
      <xdr:colOff>600075</xdr:colOff>
      <xdr:row>4</xdr:row>
      <xdr:rowOff>104775</xdr:rowOff>
    </xdr:to>
    <xdr:grpSp>
      <xdr:nvGrpSpPr>
        <xdr:cNvPr id="9" name="Group 21">
          <a:hlinkClick r:id="rId3"/>
        </xdr:cNvPr>
        <xdr:cNvGrpSpPr>
          <a:grpSpLocks/>
        </xdr:cNvGrpSpPr>
      </xdr:nvGrpSpPr>
      <xdr:grpSpPr>
        <a:xfrm>
          <a:off x="7991475" y="542925"/>
          <a:ext cx="361950" cy="361950"/>
          <a:chOff x="400" y="34"/>
          <a:chExt cx="38" cy="39"/>
        </a:xfrm>
        <a:solidFill>
          <a:srgbClr val="FFFFFF"/>
        </a:solidFill>
      </xdr:grpSpPr>
      <xdr:sp>
        <xdr:nvSpPr>
          <xdr:cNvPr id="10" name="Rectangle 22"/>
          <xdr:cNvSpPr>
            <a:spLocks/>
          </xdr:cNvSpPr>
        </xdr:nvSpPr>
        <xdr:spPr>
          <a:xfrm>
            <a:off x="400" y="35"/>
            <a:ext cx="38" cy="38"/>
          </a:xfrm>
          <a:prstGeom prst="rect">
            <a:avLst/>
          </a:prstGeom>
          <a:solidFill>
            <a:srgbClr val="008000"/>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a:t>
            </a:r>
          </a:p>
        </xdr:txBody>
      </xdr:sp>
      <xdr:sp>
        <xdr:nvSpPr>
          <xdr:cNvPr id="11" name="Polygon 23"/>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Polygon 24"/>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247650</xdr:colOff>
      <xdr:row>3</xdr:row>
      <xdr:rowOff>28575</xdr:rowOff>
    </xdr:from>
    <xdr:to>
      <xdr:col>14</xdr:col>
      <xdr:colOff>609600</xdr:colOff>
      <xdr:row>4</xdr:row>
      <xdr:rowOff>190500</xdr:rowOff>
    </xdr:to>
    <xdr:grpSp>
      <xdr:nvGrpSpPr>
        <xdr:cNvPr id="1" name="Group 1">
          <a:hlinkClick r:id="rId1"/>
        </xdr:cNvPr>
        <xdr:cNvGrpSpPr>
          <a:grpSpLocks/>
        </xdr:cNvGrpSpPr>
      </xdr:nvGrpSpPr>
      <xdr:grpSpPr>
        <a:xfrm>
          <a:off x="8715375" y="628650"/>
          <a:ext cx="361950" cy="361950"/>
          <a:chOff x="400" y="34"/>
          <a:chExt cx="38" cy="39"/>
        </a:xfrm>
        <a:solidFill>
          <a:srgbClr val="FFFFFF"/>
        </a:solidFill>
      </xdr:grpSpPr>
      <xdr:sp>
        <xdr:nvSpPr>
          <xdr:cNvPr id="2" name="Rectangle 2"/>
          <xdr:cNvSpPr>
            <a:spLocks/>
          </xdr:cNvSpPr>
        </xdr:nvSpPr>
        <xdr:spPr>
          <a:xfrm>
            <a:off x="400" y="35"/>
            <a:ext cx="38" cy="38"/>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latin typeface="Arial"/>
                <a:ea typeface="Arial"/>
                <a:cs typeface="Arial"/>
              </a:rPr>
              <a:t>◄</a:t>
            </a:r>
          </a:p>
        </xdr:txBody>
      </xdr:sp>
      <xdr:sp>
        <xdr:nvSpPr>
          <xdr:cNvPr id="3" name="Polygon 3"/>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Polygon 4"/>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2</xdr:row>
      <xdr:rowOff>142875</xdr:rowOff>
    </xdr:from>
    <xdr:to>
      <xdr:col>14</xdr:col>
      <xdr:colOff>542925</xdr:colOff>
      <xdr:row>4</xdr:row>
      <xdr:rowOff>104775</xdr:rowOff>
    </xdr:to>
    <xdr:grpSp>
      <xdr:nvGrpSpPr>
        <xdr:cNvPr id="1" name="Group 1">
          <a:hlinkClick r:id="rId1"/>
        </xdr:cNvPr>
        <xdr:cNvGrpSpPr>
          <a:grpSpLocks/>
        </xdr:cNvGrpSpPr>
      </xdr:nvGrpSpPr>
      <xdr:grpSpPr>
        <a:xfrm>
          <a:off x="8648700" y="542925"/>
          <a:ext cx="361950" cy="361950"/>
          <a:chOff x="400" y="34"/>
          <a:chExt cx="38" cy="39"/>
        </a:xfrm>
        <a:solidFill>
          <a:srgbClr val="FFFFFF"/>
        </a:solidFill>
      </xdr:grpSpPr>
      <xdr:sp>
        <xdr:nvSpPr>
          <xdr:cNvPr id="2" name="Rectangle 2"/>
          <xdr:cNvSpPr>
            <a:spLocks/>
          </xdr:cNvSpPr>
        </xdr:nvSpPr>
        <xdr:spPr>
          <a:xfrm>
            <a:off x="400" y="35"/>
            <a:ext cx="38" cy="38"/>
          </a:xfrm>
          <a:prstGeom prst="rect">
            <a:avLst/>
          </a:prstGeom>
          <a:solidFill>
            <a:srgbClr val="0000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a:t>
            </a:r>
          </a:p>
        </xdr:txBody>
      </xdr:sp>
      <xdr:sp>
        <xdr:nvSpPr>
          <xdr:cNvPr id="3" name="Polygon 3"/>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Polygon 4"/>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twoCellAnchor>
    <xdr:from>
      <xdr:col>12</xdr:col>
      <xdr:colOff>533400</xdr:colOff>
      <xdr:row>2</xdr:row>
      <xdr:rowOff>142875</xdr:rowOff>
    </xdr:from>
    <xdr:to>
      <xdr:col>13</xdr:col>
      <xdr:colOff>180975</xdr:colOff>
      <xdr:row>4</xdr:row>
      <xdr:rowOff>104775</xdr:rowOff>
    </xdr:to>
    <xdr:grpSp>
      <xdr:nvGrpSpPr>
        <xdr:cNvPr id="5" name="Group 5">
          <a:hlinkClick r:id="rId2"/>
        </xdr:cNvPr>
        <xdr:cNvGrpSpPr>
          <a:grpSpLocks/>
        </xdr:cNvGrpSpPr>
      </xdr:nvGrpSpPr>
      <xdr:grpSpPr>
        <a:xfrm>
          <a:off x="7572375" y="542925"/>
          <a:ext cx="361950" cy="361950"/>
          <a:chOff x="400" y="34"/>
          <a:chExt cx="38" cy="39"/>
        </a:xfrm>
        <a:solidFill>
          <a:srgbClr val="FFFFFF"/>
        </a:solidFill>
      </xdr:grpSpPr>
      <xdr:sp>
        <xdr:nvSpPr>
          <xdr:cNvPr id="6" name="Rectangle 6"/>
          <xdr:cNvSpPr>
            <a:spLocks/>
          </xdr:cNvSpPr>
        </xdr:nvSpPr>
        <xdr:spPr>
          <a:xfrm>
            <a:off x="400" y="35"/>
            <a:ext cx="38" cy="38"/>
          </a:xfrm>
          <a:prstGeom prst="rect">
            <a:avLst/>
          </a:prstGeom>
          <a:solidFill>
            <a:srgbClr val="008000"/>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9</a:t>
            </a:r>
          </a:p>
        </xdr:txBody>
      </xdr:sp>
      <xdr:sp>
        <xdr:nvSpPr>
          <xdr:cNvPr id="7" name="Polygon 7"/>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Polygon 8"/>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twoCellAnchor>
    <xdr:from>
      <xdr:col>13</xdr:col>
      <xdr:colOff>238125</xdr:colOff>
      <xdr:row>2</xdr:row>
      <xdr:rowOff>142875</xdr:rowOff>
    </xdr:from>
    <xdr:to>
      <xdr:col>13</xdr:col>
      <xdr:colOff>600075</xdr:colOff>
      <xdr:row>4</xdr:row>
      <xdr:rowOff>104775</xdr:rowOff>
    </xdr:to>
    <xdr:grpSp>
      <xdr:nvGrpSpPr>
        <xdr:cNvPr id="9" name="Group 9">
          <a:hlinkClick r:id="rId3"/>
        </xdr:cNvPr>
        <xdr:cNvGrpSpPr>
          <a:grpSpLocks/>
        </xdr:cNvGrpSpPr>
      </xdr:nvGrpSpPr>
      <xdr:grpSpPr>
        <a:xfrm>
          <a:off x="7991475" y="542925"/>
          <a:ext cx="361950" cy="361950"/>
          <a:chOff x="400" y="34"/>
          <a:chExt cx="38" cy="39"/>
        </a:xfrm>
        <a:solidFill>
          <a:srgbClr val="FFFFFF"/>
        </a:solidFill>
      </xdr:grpSpPr>
      <xdr:sp>
        <xdr:nvSpPr>
          <xdr:cNvPr id="10" name="Rectangle 10"/>
          <xdr:cNvSpPr>
            <a:spLocks/>
          </xdr:cNvSpPr>
        </xdr:nvSpPr>
        <xdr:spPr>
          <a:xfrm>
            <a:off x="400" y="35"/>
            <a:ext cx="38" cy="38"/>
          </a:xfrm>
          <a:prstGeom prst="rect">
            <a:avLst/>
          </a:prstGeom>
          <a:solidFill>
            <a:srgbClr val="008000"/>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a:t>
            </a:r>
          </a:p>
        </xdr:txBody>
      </xdr:sp>
      <xdr:sp>
        <xdr:nvSpPr>
          <xdr:cNvPr id="11" name="Polygon 11"/>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Polygon 12"/>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247650</xdr:colOff>
      <xdr:row>3</xdr:row>
      <xdr:rowOff>28575</xdr:rowOff>
    </xdr:from>
    <xdr:to>
      <xdr:col>14</xdr:col>
      <xdr:colOff>609600</xdr:colOff>
      <xdr:row>4</xdr:row>
      <xdr:rowOff>190500</xdr:rowOff>
    </xdr:to>
    <xdr:grpSp>
      <xdr:nvGrpSpPr>
        <xdr:cNvPr id="1" name="Group 1">
          <a:hlinkClick r:id="rId1"/>
        </xdr:cNvPr>
        <xdr:cNvGrpSpPr>
          <a:grpSpLocks/>
        </xdr:cNvGrpSpPr>
      </xdr:nvGrpSpPr>
      <xdr:grpSpPr>
        <a:xfrm>
          <a:off x="8715375" y="628650"/>
          <a:ext cx="361950" cy="361950"/>
          <a:chOff x="400" y="34"/>
          <a:chExt cx="38" cy="39"/>
        </a:xfrm>
        <a:solidFill>
          <a:srgbClr val="FFFFFF"/>
        </a:solidFill>
      </xdr:grpSpPr>
      <xdr:sp>
        <xdr:nvSpPr>
          <xdr:cNvPr id="2" name="Rectangle 2"/>
          <xdr:cNvSpPr>
            <a:spLocks/>
          </xdr:cNvSpPr>
        </xdr:nvSpPr>
        <xdr:spPr>
          <a:xfrm>
            <a:off x="400" y="35"/>
            <a:ext cx="38" cy="38"/>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latin typeface="Arial"/>
                <a:ea typeface="Arial"/>
                <a:cs typeface="Arial"/>
              </a:rPr>
              <a:t>◄</a:t>
            </a:r>
          </a:p>
        </xdr:txBody>
      </xdr:sp>
      <xdr:sp>
        <xdr:nvSpPr>
          <xdr:cNvPr id="3" name="Polygon 3"/>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Polygon 4"/>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180975</xdr:colOff>
      <xdr:row>2</xdr:row>
      <xdr:rowOff>142875</xdr:rowOff>
    </xdr:from>
    <xdr:to>
      <xdr:col>16</xdr:col>
      <xdr:colOff>542925</xdr:colOff>
      <xdr:row>4</xdr:row>
      <xdr:rowOff>104775</xdr:rowOff>
    </xdr:to>
    <xdr:grpSp>
      <xdr:nvGrpSpPr>
        <xdr:cNvPr id="1" name="Group 1">
          <a:hlinkClick r:id="rId1"/>
        </xdr:cNvPr>
        <xdr:cNvGrpSpPr>
          <a:grpSpLocks/>
        </xdr:cNvGrpSpPr>
      </xdr:nvGrpSpPr>
      <xdr:grpSpPr>
        <a:xfrm>
          <a:off x="8877300" y="542925"/>
          <a:ext cx="361950" cy="361950"/>
          <a:chOff x="400" y="34"/>
          <a:chExt cx="38" cy="39"/>
        </a:xfrm>
        <a:solidFill>
          <a:srgbClr val="FFFFFF"/>
        </a:solidFill>
      </xdr:grpSpPr>
      <xdr:sp>
        <xdr:nvSpPr>
          <xdr:cNvPr id="2" name="Rectangle 2"/>
          <xdr:cNvSpPr>
            <a:spLocks/>
          </xdr:cNvSpPr>
        </xdr:nvSpPr>
        <xdr:spPr>
          <a:xfrm>
            <a:off x="400" y="35"/>
            <a:ext cx="38" cy="38"/>
          </a:xfrm>
          <a:prstGeom prst="rect">
            <a:avLst/>
          </a:prstGeom>
          <a:solidFill>
            <a:srgbClr val="0000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a:t>
            </a:r>
          </a:p>
        </xdr:txBody>
      </xdr:sp>
      <xdr:sp>
        <xdr:nvSpPr>
          <xdr:cNvPr id="3" name="Polygon 3"/>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Polygon 4"/>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twoCellAnchor>
    <xdr:from>
      <xdr:col>14</xdr:col>
      <xdr:colOff>533400</xdr:colOff>
      <xdr:row>2</xdr:row>
      <xdr:rowOff>142875</xdr:rowOff>
    </xdr:from>
    <xdr:to>
      <xdr:col>15</xdr:col>
      <xdr:colOff>180975</xdr:colOff>
      <xdr:row>4</xdr:row>
      <xdr:rowOff>104775</xdr:rowOff>
    </xdr:to>
    <xdr:grpSp>
      <xdr:nvGrpSpPr>
        <xdr:cNvPr id="5" name="Group 5">
          <a:hlinkClick r:id="rId2"/>
        </xdr:cNvPr>
        <xdr:cNvGrpSpPr>
          <a:grpSpLocks/>
        </xdr:cNvGrpSpPr>
      </xdr:nvGrpSpPr>
      <xdr:grpSpPr>
        <a:xfrm>
          <a:off x="7800975" y="542925"/>
          <a:ext cx="361950" cy="361950"/>
          <a:chOff x="400" y="34"/>
          <a:chExt cx="38" cy="39"/>
        </a:xfrm>
        <a:solidFill>
          <a:srgbClr val="FFFFFF"/>
        </a:solidFill>
      </xdr:grpSpPr>
      <xdr:sp>
        <xdr:nvSpPr>
          <xdr:cNvPr id="6" name="Rectangle 6"/>
          <xdr:cNvSpPr>
            <a:spLocks/>
          </xdr:cNvSpPr>
        </xdr:nvSpPr>
        <xdr:spPr>
          <a:xfrm>
            <a:off x="400" y="35"/>
            <a:ext cx="38" cy="38"/>
          </a:xfrm>
          <a:prstGeom prst="rect">
            <a:avLst/>
          </a:prstGeom>
          <a:solidFill>
            <a:srgbClr val="008000"/>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9</a:t>
            </a:r>
          </a:p>
        </xdr:txBody>
      </xdr:sp>
      <xdr:sp>
        <xdr:nvSpPr>
          <xdr:cNvPr id="7" name="Polygon 7"/>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Polygon 8"/>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twoCellAnchor>
    <xdr:from>
      <xdr:col>15</xdr:col>
      <xdr:colOff>238125</xdr:colOff>
      <xdr:row>2</xdr:row>
      <xdr:rowOff>142875</xdr:rowOff>
    </xdr:from>
    <xdr:to>
      <xdr:col>15</xdr:col>
      <xdr:colOff>600075</xdr:colOff>
      <xdr:row>4</xdr:row>
      <xdr:rowOff>104775</xdr:rowOff>
    </xdr:to>
    <xdr:grpSp>
      <xdr:nvGrpSpPr>
        <xdr:cNvPr id="9" name="Group 9">
          <a:hlinkClick r:id="rId3"/>
        </xdr:cNvPr>
        <xdr:cNvGrpSpPr>
          <a:grpSpLocks/>
        </xdr:cNvGrpSpPr>
      </xdr:nvGrpSpPr>
      <xdr:grpSpPr>
        <a:xfrm>
          <a:off x="8220075" y="542925"/>
          <a:ext cx="361950" cy="361950"/>
          <a:chOff x="400" y="34"/>
          <a:chExt cx="38" cy="39"/>
        </a:xfrm>
        <a:solidFill>
          <a:srgbClr val="FFFFFF"/>
        </a:solidFill>
      </xdr:grpSpPr>
      <xdr:sp>
        <xdr:nvSpPr>
          <xdr:cNvPr id="10" name="Rectangle 10"/>
          <xdr:cNvSpPr>
            <a:spLocks/>
          </xdr:cNvSpPr>
        </xdr:nvSpPr>
        <xdr:spPr>
          <a:xfrm>
            <a:off x="400" y="35"/>
            <a:ext cx="38" cy="38"/>
          </a:xfrm>
          <a:prstGeom prst="rect">
            <a:avLst/>
          </a:prstGeom>
          <a:solidFill>
            <a:srgbClr val="008000"/>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a:t>
            </a:r>
          </a:p>
        </xdr:txBody>
      </xdr:sp>
      <xdr:sp>
        <xdr:nvSpPr>
          <xdr:cNvPr id="11" name="Polygon 11"/>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Polygon 12"/>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247650</xdr:colOff>
      <xdr:row>3</xdr:row>
      <xdr:rowOff>28575</xdr:rowOff>
    </xdr:from>
    <xdr:to>
      <xdr:col>16</xdr:col>
      <xdr:colOff>609600</xdr:colOff>
      <xdr:row>4</xdr:row>
      <xdr:rowOff>190500</xdr:rowOff>
    </xdr:to>
    <xdr:grpSp>
      <xdr:nvGrpSpPr>
        <xdr:cNvPr id="1" name="Group 1">
          <a:hlinkClick r:id="rId1"/>
        </xdr:cNvPr>
        <xdr:cNvGrpSpPr>
          <a:grpSpLocks/>
        </xdr:cNvGrpSpPr>
      </xdr:nvGrpSpPr>
      <xdr:grpSpPr>
        <a:xfrm>
          <a:off x="8943975" y="628650"/>
          <a:ext cx="361950" cy="361950"/>
          <a:chOff x="400" y="34"/>
          <a:chExt cx="38" cy="39"/>
        </a:xfrm>
        <a:solidFill>
          <a:srgbClr val="FFFFFF"/>
        </a:solidFill>
      </xdr:grpSpPr>
      <xdr:sp>
        <xdr:nvSpPr>
          <xdr:cNvPr id="2" name="Rectangle 2"/>
          <xdr:cNvSpPr>
            <a:spLocks/>
          </xdr:cNvSpPr>
        </xdr:nvSpPr>
        <xdr:spPr>
          <a:xfrm>
            <a:off x="400" y="35"/>
            <a:ext cx="38" cy="38"/>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latin typeface="Arial"/>
                <a:ea typeface="Arial"/>
                <a:cs typeface="Arial"/>
              </a:rPr>
              <a:t>◄</a:t>
            </a:r>
          </a:p>
        </xdr:txBody>
      </xdr:sp>
      <xdr:sp>
        <xdr:nvSpPr>
          <xdr:cNvPr id="3" name="Polygon 3"/>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Polygon 4"/>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257175</xdr:colOff>
      <xdr:row>2</xdr:row>
      <xdr:rowOff>104775</xdr:rowOff>
    </xdr:from>
    <xdr:to>
      <xdr:col>17</xdr:col>
      <xdr:colOff>619125</xdr:colOff>
      <xdr:row>4</xdr:row>
      <xdr:rowOff>66675</xdr:rowOff>
    </xdr:to>
    <xdr:grpSp>
      <xdr:nvGrpSpPr>
        <xdr:cNvPr id="1" name="Group 1">
          <a:hlinkClick r:id="rId1"/>
        </xdr:cNvPr>
        <xdr:cNvGrpSpPr>
          <a:grpSpLocks/>
        </xdr:cNvGrpSpPr>
      </xdr:nvGrpSpPr>
      <xdr:grpSpPr>
        <a:xfrm>
          <a:off x="8867775" y="504825"/>
          <a:ext cx="361950" cy="361950"/>
          <a:chOff x="400" y="34"/>
          <a:chExt cx="38" cy="39"/>
        </a:xfrm>
        <a:solidFill>
          <a:srgbClr val="FFFFFF"/>
        </a:solidFill>
      </xdr:grpSpPr>
      <xdr:sp>
        <xdr:nvSpPr>
          <xdr:cNvPr id="2" name="Rectangle 2"/>
          <xdr:cNvSpPr>
            <a:spLocks/>
          </xdr:cNvSpPr>
        </xdr:nvSpPr>
        <xdr:spPr>
          <a:xfrm>
            <a:off x="400" y="35"/>
            <a:ext cx="38" cy="38"/>
          </a:xfrm>
          <a:prstGeom prst="rect">
            <a:avLst/>
          </a:prstGeom>
          <a:solidFill>
            <a:srgbClr val="0000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a:t>
            </a:r>
          </a:p>
        </xdr:txBody>
      </xdr:sp>
      <xdr:sp>
        <xdr:nvSpPr>
          <xdr:cNvPr id="3" name="Polygon 3"/>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Polygon 4"/>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twoCellAnchor>
    <xdr:from>
      <xdr:col>15</xdr:col>
      <xdr:colOff>523875</xdr:colOff>
      <xdr:row>2</xdr:row>
      <xdr:rowOff>104775</xdr:rowOff>
    </xdr:from>
    <xdr:to>
      <xdr:col>16</xdr:col>
      <xdr:colOff>238125</xdr:colOff>
      <xdr:row>4</xdr:row>
      <xdr:rowOff>66675</xdr:rowOff>
    </xdr:to>
    <xdr:grpSp>
      <xdr:nvGrpSpPr>
        <xdr:cNvPr id="5" name="Group 5">
          <a:hlinkClick r:id="rId2"/>
        </xdr:cNvPr>
        <xdr:cNvGrpSpPr>
          <a:grpSpLocks/>
        </xdr:cNvGrpSpPr>
      </xdr:nvGrpSpPr>
      <xdr:grpSpPr>
        <a:xfrm>
          <a:off x="7839075" y="504825"/>
          <a:ext cx="361950" cy="361950"/>
          <a:chOff x="400" y="34"/>
          <a:chExt cx="38" cy="39"/>
        </a:xfrm>
        <a:solidFill>
          <a:srgbClr val="FFFFFF"/>
        </a:solidFill>
      </xdr:grpSpPr>
      <xdr:sp>
        <xdr:nvSpPr>
          <xdr:cNvPr id="6" name="Rectangle 6"/>
          <xdr:cNvSpPr>
            <a:spLocks/>
          </xdr:cNvSpPr>
        </xdr:nvSpPr>
        <xdr:spPr>
          <a:xfrm>
            <a:off x="400" y="35"/>
            <a:ext cx="38" cy="38"/>
          </a:xfrm>
          <a:prstGeom prst="rect">
            <a:avLst/>
          </a:prstGeom>
          <a:solidFill>
            <a:srgbClr val="008000"/>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9</a:t>
            </a:r>
          </a:p>
        </xdr:txBody>
      </xdr:sp>
      <xdr:sp>
        <xdr:nvSpPr>
          <xdr:cNvPr id="7" name="Polygon 7"/>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Polygon 8"/>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twoCellAnchor>
    <xdr:from>
      <xdr:col>16</xdr:col>
      <xdr:colOff>314325</xdr:colOff>
      <xdr:row>2</xdr:row>
      <xdr:rowOff>104775</xdr:rowOff>
    </xdr:from>
    <xdr:to>
      <xdr:col>17</xdr:col>
      <xdr:colOff>28575</xdr:colOff>
      <xdr:row>4</xdr:row>
      <xdr:rowOff>66675</xdr:rowOff>
    </xdr:to>
    <xdr:grpSp>
      <xdr:nvGrpSpPr>
        <xdr:cNvPr id="9" name="Group 9">
          <a:hlinkClick r:id="rId3"/>
        </xdr:cNvPr>
        <xdr:cNvGrpSpPr>
          <a:grpSpLocks/>
        </xdr:cNvGrpSpPr>
      </xdr:nvGrpSpPr>
      <xdr:grpSpPr>
        <a:xfrm>
          <a:off x="8277225" y="504825"/>
          <a:ext cx="361950" cy="361950"/>
          <a:chOff x="400" y="34"/>
          <a:chExt cx="38" cy="39"/>
        </a:xfrm>
        <a:solidFill>
          <a:srgbClr val="FFFFFF"/>
        </a:solidFill>
      </xdr:grpSpPr>
      <xdr:sp>
        <xdr:nvSpPr>
          <xdr:cNvPr id="10" name="Rectangle 10"/>
          <xdr:cNvSpPr>
            <a:spLocks/>
          </xdr:cNvSpPr>
        </xdr:nvSpPr>
        <xdr:spPr>
          <a:xfrm>
            <a:off x="400" y="35"/>
            <a:ext cx="38" cy="38"/>
          </a:xfrm>
          <a:prstGeom prst="rect">
            <a:avLst/>
          </a:prstGeom>
          <a:solidFill>
            <a:srgbClr val="008000"/>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a:t>
            </a:r>
          </a:p>
        </xdr:txBody>
      </xdr:sp>
      <xdr:sp>
        <xdr:nvSpPr>
          <xdr:cNvPr id="11" name="Polygon 11"/>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Polygon 12"/>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2</xdr:row>
      <xdr:rowOff>142875</xdr:rowOff>
    </xdr:from>
    <xdr:to>
      <xdr:col>14</xdr:col>
      <xdr:colOff>542925</xdr:colOff>
      <xdr:row>4</xdr:row>
      <xdr:rowOff>104775</xdr:rowOff>
    </xdr:to>
    <xdr:grpSp>
      <xdr:nvGrpSpPr>
        <xdr:cNvPr id="1" name="Group 5">
          <a:hlinkClick r:id="rId1"/>
        </xdr:cNvPr>
        <xdr:cNvGrpSpPr>
          <a:grpSpLocks/>
        </xdr:cNvGrpSpPr>
      </xdr:nvGrpSpPr>
      <xdr:grpSpPr>
        <a:xfrm>
          <a:off x="8648700" y="542925"/>
          <a:ext cx="361950" cy="361950"/>
          <a:chOff x="400" y="34"/>
          <a:chExt cx="38" cy="39"/>
        </a:xfrm>
        <a:solidFill>
          <a:srgbClr val="FFFFFF"/>
        </a:solidFill>
      </xdr:grpSpPr>
      <xdr:sp>
        <xdr:nvSpPr>
          <xdr:cNvPr id="2" name="Rectangle 6"/>
          <xdr:cNvSpPr>
            <a:spLocks/>
          </xdr:cNvSpPr>
        </xdr:nvSpPr>
        <xdr:spPr>
          <a:xfrm>
            <a:off x="400" y="35"/>
            <a:ext cx="38" cy="38"/>
          </a:xfrm>
          <a:prstGeom prst="rect">
            <a:avLst/>
          </a:prstGeom>
          <a:solidFill>
            <a:srgbClr val="0000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a:t>
            </a:r>
          </a:p>
        </xdr:txBody>
      </xdr:sp>
      <xdr:sp>
        <xdr:nvSpPr>
          <xdr:cNvPr id="3" name="Polygon 7"/>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Polygon 8"/>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twoCellAnchor>
    <xdr:from>
      <xdr:col>13</xdr:col>
      <xdr:colOff>238125</xdr:colOff>
      <xdr:row>2</xdr:row>
      <xdr:rowOff>142875</xdr:rowOff>
    </xdr:from>
    <xdr:to>
      <xdr:col>13</xdr:col>
      <xdr:colOff>600075</xdr:colOff>
      <xdr:row>4</xdr:row>
      <xdr:rowOff>104775</xdr:rowOff>
    </xdr:to>
    <xdr:grpSp>
      <xdr:nvGrpSpPr>
        <xdr:cNvPr id="5" name="Group 9">
          <a:hlinkClick r:id="rId2"/>
        </xdr:cNvPr>
        <xdr:cNvGrpSpPr>
          <a:grpSpLocks/>
        </xdr:cNvGrpSpPr>
      </xdr:nvGrpSpPr>
      <xdr:grpSpPr>
        <a:xfrm>
          <a:off x="7991475" y="542925"/>
          <a:ext cx="361950" cy="361950"/>
          <a:chOff x="400" y="34"/>
          <a:chExt cx="38" cy="39"/>
        </a:xfrm>
        <a:solidFill>
          <a:srgbClr val="FFFFFF"/>
        </a:solidFill>
      </xdr:grpSpPr>
      <xdr:sp>
        <xdr:nvSpPr>
          <xdr:cNvPr id="6" name="Rectangle 10"/>
          <xdr:cNvSpPr>
            <a:spLocks/>
          </xdr:cNvSpPr>
        </xdr:nvSpPr>
        <xdr:spPr>
          <a:xfrm>
            <a:off x="400" y="35"/>
            <a:ext cx="38" cy="38"/>
          </a:xfrm>
          <a:prstGeom prst="rect">
            <a:avLst/>
          </a:prstGeom>
          <a:solidFill>
            <a:srgbClr val="008000"/>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a:t>
            </a:r>
          </a:p>
        </xdr:txBody>
      </xdr:sp>
      <xdr:sp>
        <xdr:nvSpPr>
          <xdr:cNvPr id="7" name="Polygon 11"/>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Polygon 12"/>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twoCellAnchor>
    <xdr:from>
      <xdr:col>12</xdr:col>
      <xdr:colOff>533400</xdr:colOff>
      <xdr:row>2</xdr:row>
      <xdr:rowOff>142875</xdr:rowOff>
    </xdr:from>
    <xdr:to>
      <xdr:col>13</xdr:col>
      <xdr:colOff>180975</xdr:colOff>
      <xdr:row>4</xdr:row>
      <xdr:rowOff>104775</xdr:rowOff>
    </xdr:to>
    <xdr:grpSp>
      <xdr:nvGrpSpPr>
        <xdr:cNvPr id="9" name="Group 31">
          <a:hlinkClick r:id="rId3"/>
        </xdr:cNvPr>
        <xdr:cNvGrpSpPr>
          <a:grpSpLocks/>
        </xdr:cNvGrpSpPr>
      </xdr:nvGrpSpPr>
      <xdr:grpSpPr>
        <a:xfrm>
          <a:off x="7572375" y="542925"/>
          <a:ext cx="361950" cy="361950"/>
          <a:chOff x="400" y="34"/>
          <a:chExt cx="38" cy="39"/>
        </a:xfrm>
        <a:solidFill>
          <a:srgbClr val="FFFFFF"/>
        </a:solidFill>
      </xdr:grpSpPr>
      <xdr:sp>
        <xdr:nvSpPr>
          <xdr:cNvPr id="10" name="Rectangle 32"/>
          <xdr:cNvSpPr>
            <a:spLocks/>
          </xdr:cNvSpPr>
        </xdr:nvSpPr>
        <xdr:spPr>
          <a:xfrm>
            <a:off x="400" y="35"/>
            <a:ext cx="38" cy="38"/>
          </a:xfrm>
          <a:prstGeom prst="rect">
            <a:avLst/>
          </a:prstGeom>
          <a:solidFill>
            <a:srgbClr val="008000"/>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9</a:t>
            </a:r>
          </a:p>
        </xdr:txBody>
      </xdr:sp>
      <xdr:sp>
        <xdr:nvSpPr>
          <xdr:cNvPr id="11" name="Polygon 33"/>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Polygon 34"/>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257175</xdr:colOff>
      <xdr:row>2</xdr:row>
      <xdr:rowOff>104775</xdr:rowOff>
    </xdr:from>
    <xdr:to>
      <xdr:col>17</xdr:col>
      <xdr:colOff>619125</xdr:colOff>
      <xdr:row>4</xdr:row>
      <xdr:rowOff>66675</xdr:rowOff>
    </xdr:to>
    <xdr:grpSp>
      <xdr:nvGrpSpPr>
        <xdr:cNvPr id="1" name="Group 14">
          <a:hlinkClick r:id="rId1"/>
        </xdr:cNvPr>
        <xdr:cNvGrpSpPr>
          <a:grpSpLocks/>
        </xdr:cNvGrpSpPr>
      </xdr:nvGrpSpPr>
      <xdr:grpSpPr>
        <a:xfrm>
          <a:off x="8867775" y="504825"/>
          <a:ext cx="361950" cy="361950"/>
          <a:chOff x="400" y="34"/>
          <a:chExt cx="38" cy="39"/>
        </a:xfrm>
        <a:solidFill>
          <a:srgbClr val="FFFFFF"/>
        </a:solidFill>
      </xdr:grpSpPr>
      <xdr:sp>
        <xdr:nvSpPr>
          <xdr:cNvPr id="2" name="Rectangle 15"/>
          <xdr:cNvSpPr>
            <a:spLocks/>
          </xdr:cNvSpPr>
        </xdr:nvSpPr>
        <xdr:spPr>
          <a:xfrm>
            <a:off x="400" y="35"/>
            <a:ext cx="38" cy="38"/>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latin typeface="Arial"/>
                <a:ea typeface="Arial"/>
                <a:cs typeface="Arial"/>
              </a:rPr>
              <a:t>◄</a:t>
            </a:r>
          </a:p>
        </xdr:txBody>
      </xdr:sp>
      <xdr:sp>
        <xdr:nvSpPr>
          <xdr:cNvPr id="3" name="Polygon 16"/>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Polygon 17"/>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247650</xdr:colOff>
      <xdr:row>3</xdr:row>
      <xdr:rowOff>28575</xdr:rowOff>
    </xdr:from>
    <xdr:to>
      <xdr:col>14</xdr:col>
      <xdr:colOff>609600</xdr:colOff>
      <xdr:row>4</xdr:row>
      <xdr:rowOff>190500</xdr:rowOff>
    </xdr:to>
    <xdr:grpSp>
      <xdr:nvGrpSpPr>
        <xdr:cNvPr id="1" name="Group 5">
          <a:hlinkClick r:id="rId1"/>
        </xdr:cNvPr>
        <xdr:cNvGrpSpPr>
          <a:grpSpLocks/>
        </xdr:cNvGrpSpPr>
      </xdr:nvGrpSpPr>
      <xdr:grpSpPr>
        <a:xfrm>
          <a:off x="8715375" y="628650"/>
          <a:ext cx="361950" cy="361950"/>
          <a:chOff x="400" y="34"/>
          <a:chExt cx="38" cy="39"/>
        </a:xfrm>
        <a:solidFill>
          <a:srgbClr val="FFFFFF"/>
        </a:solidFill>
      </xdr:grpSpPr>
      <xdr:sp>
        <xdr:nvSpPr>
          <xdr:cNvPr id="2" name="Rectangle 6"/>
          <xdr:cNvSpPr>
            <a:spLocks/>
          </xdr:cNvSpPr>
        </xdr:nvSpPr>
        <xdr:spPr>
          <a:xfrm>
            <a:off x="400" y="35"/>
            <a:ext cx="38" cy="38"/>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latin typeface="Arial"/>
                <a:ea typeface="Arial"/>
                <a:cs typeface="Arial"/>
              </a:rPr>
              <a:t>◄</a:t>
            </a:r>
          </a:p>
        </xdr:txBody>
      </xdr:sp>
      <xdr:sp>
        <xdr:nvSpPr>
          <xdr:cNvPr id="3" name="Polygon 7"/>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Polygon 8"/>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2</xdr:row>
      <xdr:rowOff>142875</xdr:rowOff>
    </xdr:from>
    <xdr:to>
      <xdr:col>14</xdr:col>
      <xdr:colOff>542925</xdr:colOff>
      <xdr:row>4</xdr:row>
      <xdr:rowOff>104775</xdr:rowOff>
    </xdr:to>
    <xdr:grpSp>
      <xdr:nvGrpSpPr>
        <xdr:cNvPr id="1" name="Group 1">
          <a:hlinkClick r:id="rId1"/>
        </xdr:cNvPr>
        <xdr:cNvGrpSpPr>
          <a:grpSpLocks/>
        </xdr:cNvGrpSpPr>
      </xdr:nvGrpSpPr>
      <xdr:grpSpPr>
        <a:xfrm>
          <a:off x="8648700" y="542925"/>
          <a:ext cx="361950" cy="361950"/>
          <a:chOff x="400" y="34"/>
          <a:chExt cx="38" cy="39"/>
        </a:xfrm>
        <a:solidFill>
          <a:srgbClr val="FFFFFF"/>
        </a:solidFill>
      </xdr:grpSpPr>
      <xdr:sp>
        <xdr:nvSpPr>
          <xdr:cNvPr id="2" name="Rectangle 2"/>
          <xdr:cNvSpPr>
            <a:spLocks/>
          </xdr:cNvSpPr>
        </xdr:nvSpPr>
        <xdr:spPr>
          <a:xfrm>
            <a:off x="400" y="35"/>
            <a:ext cx="38" cy="38"/>
          </a:xfrm>
          <a:prstGeom prst="rect">
            <a:avLst/>
          </a:prstGeom>
          <a:solidFill>
            <a:srgbClr val="0000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a:t>
            </a:r>
          </a:p>
        </xdr:txBody>
      </xdr:sp>
      <xdr:sp>
        <xdr:nvSpPr>
          <xdr:cNvPr id="3" name="Polygon 3"/>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Polygon 4"/>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twoCellAnchor>
    <xdr:from>
      <xdr:col>13</xdr:col>
      <xdr:colOff>238125</xdr:colOff>
      <xdr:row>2</xdr:row>
      <xdr:rowOff>142875</xdr:rowOff>
    </xdr:from>
    <xdr:to>
      <xdr:col>13</xdr:col>
      <xdr:colOff>600075</xdr:colOff>
      <xdr:row>4</xdr:row>
      <xdr:rowOff>104775</xdr:rowOff>
    </xdr:to>
    <xdr:grpSp>
      <xdr:nvGrpSpPr>
        <xdr:cNvPr id="5" name="Group 51">
          <a:hlinkClick r:id="rId2"/>
        </xdr:cNvPr>
        <xdr:cNvGrpSpPr>
          <a:grpSpLocks/>
        </xdr:cNvGrpSpPr>
      </xdr:nvGrpSpPr>
      <xdr:grpSpPr>
        <a:xfrm>
          <a:off x="7991475" y="542925"/>
          <a:ext cx="361950" cy="361950"/>
          <a:chOff x="400" y="34"/>
          <a:chExt cx="38" cy="39"/>
        </a:xfrm>
        <a:solidFill>
          <a:srgbClr val="FFFFFF"/>
        </a:solidFill>
      </xdr:grpSpPr>
      <xdr:sp>
        <xdr:nvSpPr>
          <xdr:cNvPr id="6" name="Rectangle 52"/>
          <xdr:cNvSpPr>
            <a:spLocks/>
          </xdr:cNvSpPr>
        </xdr:nvSpPr>
        <xdr:spPr>
          <a:xfrm>
            <a:off x="400" y="35"/>
            <a:ext cx="38" cy="38"/>
          </a:xfrm>
          <a:prstGeom prst="rect">
            <a:avLst/>
          </a:prstGeom>
          <a:solidFill>
            <a:srgbClr val="008000"/>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a:t>
            </a:r>
          </a:p>
        </xdr:txBody>
      </xdr:sp>
      <xdr:sp>
        <xdr:nvSpPr>
          <xdr:cNvPr id="7" name="Polygon 53"/>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Polygon 54"/>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twoCellAnchor>
    <xdr:from>
      <xdr:col>12</xdr:col>
      <xdr:colOff>533400</xdr:colOff>
      <xdr:row>2</xdr:row>
      <xdr:rowOff>142875</xdr:rowOff>
    </xdr:from>
    <xdr:to>
      <xdr:col>13</xdr:col>
      <xdr:colOff>180975</xdr:colOff>
      <xdr:row>4</xdr:row>
      <xdr:rowOff>104775</xdr:rowOff>
    </xdr:to>
    <xdr:grpSp>
      <xdr:nvGrpSpPr>
        <xdr:cNvPr id="9" name="Group 55">
          <a:hlinkClick r:id="rId3"/>
        </xdr:cNvPr>
        <xdr:cNvGrpSpPr>
          <a:grpSpLocks/>
        </xdr:cNvGrpSpPr>
      </xdr:nvGrpSpPr>
      <xdr:grpSpPr>
        <a:xfrm>
          <a:off x="7572375" y="542925"/>
          <a:ext cx="361950" cy="361950"/>
          <a:chOff x="400" y="34"/>
          <a:chExt cx="38" cy="39"/>
        </a:xfrm>
        <a:solidFill>
          <a:srgbClr val="FFFFFF"/>
        </a:solidFill>
      </xdr:grpSpPr>
      <xdr:sp>
        <xdr:nvSpPr>
          <xdr:cNvPr id="10" name="Rectangle 56"/>
          <xdr:cNvSpPr>
            <a:spLocks/>
          </xdr:cNvSpPr>
        </xdr:nvSpPr>
        <xdr:spPr>
          <a:xfrm>
            <a:off x="400" y="35"/>
            <a:ext cx="38" cy="38"/>
          </a:xfrm>
          <a:prstGeom prst="rect">
            <a:avLst/>
          </a:prstGeom>
          <a:solidFill>
            <a:srgbClr val="008000"/>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9</a:t>
            </a:r>
          </a:p>
        </xdr:txBody>
      </xdr:sp>
      <xdr:sp>
        <xdr:nvSpPr>
          <xdr:cNvPr id="11" name="Polygon 57"/>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Polygon 58"/>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247650</xdr:colOff>
      <xdr:row>3</xdr:row>
      <xdr:rowOff>28575</xdr:rowOff>
    </xdr:from>
    <xdr:to>
      <xdr:col>14</xdr:col>
      <xdr:colOff>609600</xdr:colOff>
      <xdr:row>4</xdr:row>
      <xdr:rowOff>190500</xdr:rowOff>
    </xdr:to>
    <xdr:grpSp>
      <xdr:nvGrpSpPr>
        <xdr:cNvPr id="1" name="Group 1">
          <a:hlinkClick r:id="rId1"/>
        </xdr:cNvPr>
        <xdr:cNvGrpSpPr>
          <a:grpSpLocks/>
        </xdr:cNvGrpSpPr>
      </xdr:nvGrpSpPr>
      <xdr:grpSpPr>
        <a:xfrm>
          <a:off x="8715375" y="628650"/>
          <a:ext cx="361950" cy="361950"/>
          <a:chOff x="400" y="34"/>
          <a:chExt cx="38" cy="39"/>
        </a:xfrm>
        <a:solidFill>
          <a:srgbClr val="FFFFFF"/>
        </a:solidFill>
      </xdr:grpSpPr>
      <xdr:sp>
        <xdr:nvSpPr>
          <xdr:cNvPr id="2" name="Rectangle 2"/>
          <xdr:cNvSpPr>
            <a:spLocks/>
          </xdr:cNvSpPr>
        </xdr:nvSpPr>
        <xdr:spPr>
          <a:xfrm>
            <a:off x="400" y="35"/>
            <a:ext cx="38" cy="38"/>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latin typeface="Arial"/>
                <a:ea typeface="Arial"/>
                <a:cs typeface="Arial"/>
              </a:rPr>
              <a:t>◄</a:t>
            </a:r>
          </a:p>
        </xdr:txBody>
      </xdr:sp>
      <xdr:sp>
        <xdr:nvSpPr>
          <xdr:cNvPr id="3" name="Polygon 3"/>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Polygon 4"/>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2</xdr:row>
      <xdr:rowOff>142875</xdr:rowOff>
    </xdr:from>
    <xdr:to>
      <xdr:col>14</xdr:col>
      <xdr:colOff>542925</xdr:colOff>
      <xdr:row>4</xdr:row>
      <xdr:rowOff>104775</xdr:rowOff>
    </xdr:to>
    <xdr:grpSp>
      <xdr:nvGrpSpPr>
        <xdr:cNvPr id="1" name="Group 1">
          <a:hlinkClick r:id="rId1"/>
        </xdr:cNvPr>
        <xdr:cNvGrpSpPr>
          <a:grpSpLocks/>
        </xdr:cNvGrpSpPr>
      </xdr:nvGrpSpPr>
      <xdr:grpSpPr>
        <a:xfrm>
          <a:off x="8648700" y="542925"/>
          <a:ext cx="361950" cy="361950"/>
          <a:chOff x="400" y="34"/>
          <a:chExt cx="38" cy="39"/>
        </a:xfrm>
        <a:solidFill>
          <a:srgbClr val="FFFFFF"/>
        </a:solidFill>
      </xdr:grpSpPr>
      <xdr:sp>
        <xdr:nvSpPr>
          <xdr:cNvPr id="2" name="Rectangle 2"/>
          <xdr:cNvSpPr>
            <a:spLocks/>
          </xdr:cNvSpPr>
        </xdr:nvSpPr>
        <xdr:spPr>
          <a:xfrm>
            <a:off x="400" y="35"/>
            <a:ext cx="38" cy="38"/>
          </a:xfrm>
          <a:prstGeom prst="rect">
            <a:avLst/>
          </a:prstGeom>
          <a:solidFill>
            <a:srgbClr val="0000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a:t>
            </a:r>
          </a:p>
        </xdr:txBody>
      </xdr:sp>
      <xdr:sp>
        <xdr:nvSpPr>
          <xdr:cNvPr id="3" name="Polygon 3"/>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Polygon 4"/>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twoCellAnchor>
    <xdr:from>
      <xdr:col>13</xdr:col>
      <xdr:colOff>238125</xdr:colOff>
      <xdr:row>2</xdr:row>
      <xdr:rowOff>142875</xdr:rowOff>
    </xdr:from>
    <xdr:to>
      <xdr:col>13</xdr:col>
      <xdr:colOff>600075</xdr:colOff>
      <xdr:row>4</xdr:row>
      <xdr:rowOff>104775</xdr:rowOff>
    </xdr:to>
    <xdr:grpSp>
      <xdr:nvGrpSpPr>
        <xdr:cNvPr id="5" name="Group 17">
          <a:hlinkClick r:id="rId2"/>
        </xdr:cNvPr>
        <xdr:cNvGrpSpPr>
          <a:grpSpLocks/>
        </xdr:cNvGrpSpPr>
      </xdr:nvGrpSpPr>
      <xdr:grpSpPr>
        <a:xfrm>
          <a:off x="7991475" y="542925"/>
          <a:ext cx="361950" cy="361950"/>
          <a:chOff x="400" y="34"/>
          <a:chExt cx="38" cy="39"/>
        </a:xfrm>
        <a:solidFill>
          <a:srgbClr val="FFFFFF"/>
        </a:solidFill>
      </xdr:grpSpPr>
      <xdr:sp>
        <xdr:nvSpPr>
          <xdr:cNvPr id="6" name="Rectangle 18"/>
          <xdr:cNvSpPr>
            <a:spLocks/>
          </xdr:cNvSpPr>
        </xdr:nvSpPr>
        <xdr:spPr>
          <a:xfrm>
            <a:off x="400" y="35"/>
            <a:ext cx="38" cy="38"/>
          </a:xfrm>
          <a:prstGeom prst="rect">
            <a:avLst/>
          </a:prstGeom>
          <a:solidFill>
            <a:srgbClr val="008000"/>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a:t>
            </a:r>
          </a:p>
        </xdr:txBody>
      </xdr:sp>
      <xdr:sp>
        <xdr:nvSpPr>
          <xdr:cNvPr id="7" name="Polygon 19"/>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Polygon 20"/>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twoCellAnchor>
    <xdr:from>
      <xdr:col>12</xdr:col>
      <xdr:colOff>533400</xdr:colOff>
      <xdr:row>2</xdr:row>
      <xdr:rowOff>142875</xdr:rowOff>
    </xdr:from>
    <xdr:to>
      <xdr:col>13</xdr:col>
      <xdr:colOff>180975</xdr:colOff>
      <xdr:row>4</xdr:row>
      <xdr:rowOff>104775</xdr:rowOff>
    </xdr:to>
    <xdr:grpSp>
      <xdr:nvGrpSpPr>
        <xdr:cNvPr id="9" name="Group 21">
          <a:hlinkClick r:id="rId3"/>
        </xdr:cNvPr>
        <xdr:cNvGrpSpPr>
          <a:grpSpLocks/>
        </xdr:cNvGrpSpPr>
      </xdr:nvGrpSpPr>
      <xdr:grpSpPr>
        <a:xfrm>
          <a:off x="7572375" y="542925"/>
          <a:ext cx="361950" cy="361950"/>
          <a:chOff x="400" y="34"/>
          <a:chExt cx="38" cy="39"/>
        </a:xfrm>
        <a:solidFill>
          <a:srgbClr val="FFFFFF"/>
        </a:solidFill>
      </xdr:grpSpPr>
      <xdr:sp>
        <xdr:nvSpPr>
          <xdr:cNvPr id="10" name="Rectangle 22"/>
          <xdr:cNvSpPr>
            <a:spLocks/>
          </xdr:cNvSpPr>
        </xdr:nvSpPr>
        <xdr:spPr>
          <a:xfrm>
            <a:off x="400" y="35"/>
            <a:ext cx="38" cy="38"/>
          </a:xfrm>
          <a:prstGeom prst="rect">
            <a:avLst/>
          </a:prstGeom>
          <a:solidFill>
            <a:srgbClr val="008000"/>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9</a:t>
            </a:r>
          </a:p>
        </xdr:txBody>
      </xdr:sp>
      <xdr:sp>
        <xdr:nvSpPr>
          <xdr:cNvPr id="11" name="Polygon 23"/>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Polygon 24"/>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247650</xdr:colOff>
      <xdr:row>3</xdr:row>
      <xdr:rowOff>28575</xdr:rowOff>
    </xdr:from>
    <xdr:to>
      <xdr:col>14</xdr:col>
      <xdr:colOff>609600</xdr:colOff>
      <xdr:row>4</xdr:row>
      <xdr:rowOff>190500</xdr:rowOff>
    </xdr:to>
    <xdr:grpSp>
      <xdr:nvGrpSpPr>
        <xdr:cNvPr id="1" name="Group 1">
          <a:hlinkClick r:id="rId1"/>
        </xdr:cNvPr>
        <xdr:cNvGrpSpPr>
          <a:grpSpLocks/>
        </xdr:cNvGrpSpPr>
      </xdr:nvGrpSpPr>
      <xdr:grpSpPr>
        <a:xfrm>
          <a:off x="8715375" y="628650"/>
          <a:ext cx="361950" cy="361950"/>
          <a:chOff x="400" y="34"/>
          <a:chExt cx="38" cy="39"/>
        </a:xfrm>
        <a:solidFill>
          <a:srgbClr val="FFFFFF"/>
        </a:solidFill>
      </xdr:grpSpPr>
      <xdr:sp>
        <xdr:nvSpPr>
          <xdr:cNvPr id="2" name="Rectangle 2"/>
          <xdr:cNvSpPr>
            <a:spLocks/>
          </xdr:cNvSpPr>
        </xdr:nvSpPr>
        <xdr:spPr>
          <a:xfrm>
            <a:off x="400" y="35"/>
            <a:ext cx="38" cy="38"/>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latin typeface="Arial"/>
                <a:ea typeface="Arial"/>
                <a:cs typeface="Arial"/>
              </a:rPr>
              <a:t>◄</a:t>
            </a:r>
          </a:p>
        </xdr:txBody>
      </xdr:sp>
      <xdr:sp>
        <xdr:nvSpPr>
          <xdr:cNvPr id="3" name="Polygon 3"/>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Polygon 4"/>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733425</xdr:colOff>
      <xdr:row>0</xdr:row>
      <xdr:rowOff>38100</xdr:rowOff>
    </xdr:from>
    <xdr:to>
      <xdr:col>4</xdr:col>
      <xdr:colOff>333375</xdr:colOff>
      <xdr:row>0</xdr:row>
      <xdr:rowOff>390525</xdr:rowOff>
    </xdr:to>
    <xdr:grpSp>
      <xdr:nvGrpSpPr>
        <xdr:cNvPr id="1" name="Group 1">
          <a:hlinkClick r:id="rId1"/>
        </xdr:cNvPr>
        <xdr:cNvGrpSpPr>
          <a:grpSpLocks/>
        </xdr:cNvGrpSpPr>
      </xdr:nvGrpSpPr>
      <xdr:grpSpPr>
        <a:xfrm>
          <a:off x="7543800" y="38100"/>
          <a:ext cx="361950" cy="352425"/>
          <a:chOff x="400" y="34"/>
          <a:chExt cx="38" cy="39"/>
        </a:xfrm>
        <a:solidFill>
          <a:srgbClr val="FFFFFF"/>
        </a:solidFill>
      </xdr:grpSpPr>
      <xdr:sp>
        <xdr:nvSpPr>
          <xdr:cNvPr id="2" name="Rectangle 2"/>
          <xdr:cNvSpPr>
            <a:spLocks/>
          </xdr:cNvSpPr>
        </xdr:nvSpPr>
        <xdr:spPr>
          <a:xfrm>
            <a:off x="400" y="35"/>
            <a:ext cx="38" cy="38"/>
          </a:xfrm>
          <a:prstGeom prst="rect">
            <a:avLst/>
          </a:prstGeom>
          <a:solidFill>
            <a:srgbClr val="008000"/>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9</a:t>
            </a:r>
          </a:p>
        </xdr:txBody>
      </xdr:sp>
      <xdr:sp>
        <xdr:nvSpPr>
          <xdr:cNvPr id="3" name="Polygon 3"/>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Polygon 4"/>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2</xdr:row>
      <xdr:rowOff>142875</xdr:rowOff>
    </xdr:from>
    <xdr:to>
      <xdr:col>14</xdr:col>
      <xdr:colOff>542925</xdr:colOff>
      <xdr:row>4</xdr:row>
      <xdr:rowOff>104775</xdr:rowOff>
    </xdr:to>
    <xdr:grpSp>
      <xdr:nvGrpSpPr>
        <xdr:cNvPr id="1" name="Group 1">
          <a:hlinkClick r:id="rId1"/>
        </xdr:cNvPr>
        <xdr:cNvGrpSpPr>
          <a:grpSpLocks/>
        </xdr:cNvGrpSpPr>
      </xdr:nvGrpSpPr>
      <xdr:grpSpPr>
        <a:xfrm>
          <a:off x="8648700" y="542925"/>
          <a:ext cx="361950" cy="361950"/>
          <a:chOff x="400" y="34"/>
          <a:chExt cx="38" cy="39"/>
        </a:xfrm>
        <a:solidFill>
          <a:srgbClr val="FFFFFF"/>
        </a:solidFill>
      </xdr:grpSpPr>
      <xdr:sp>
        <xdr:nvSpPr>
          <xdr:cNvPr id="2" name="Rectangle 2"/>
          <xdr:cNvSpPr>
            <a:spLocks/>
          </xdr:cNvSpPr>
        </xdr:nvSpPr>
        <xdr:spPr>
          <a:xfrm>
            <a:off x="400" y="35"/>
            <a:ext cx="38" cy="38"/>
          </a:xfrm>
          <a:prstGeom prst="rect">
            <a:avLst/>
          </a:prstGeom>
          <a:solidFill>
            <a:srgbClr val="0000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a:t>
            </a:r>
          </a:p>
        </xdr:txBody>
      </xdr:sp>
      <xdr:sp>
        <xdr:nvSpPr>
          <xdr:cNvPr id="3" name="Polygon 3"/>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Polygon 4"/>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twoCellAnchor>
    <xdr:from>
      <xdr:col>13</xdr:col>
      <xdr:colOff>238125</xdr:colOff>
      <xdr:row>2</xdr:row>
      <xdr:rowOff>142875</xdr:rowOff>
    </xdr:from>
    <xdr:to>
      <xdr:col>13</xdr:col>
      <xdr:colOff>600075</xdr:colOff>
      <xdr:row>4</xdr:row>
      <xdr:rowOff>104775</xdr:rowOff>
    </xdr:to>
    <xdr:grpSp>
      <xdr:nvGrpSpPr>
        <xdr:cNvPr id="5" name="Group 13">
          <a:hlinkClick r:id="rId2"/>
        </xdr:cNvPr>
        <xdr:cNvGrpSpPr>
          <a:grpSpLocks/>
        </xdr:cNvGrpSpPr>
      </xdr:nvGrpSpPr>
      <xdr:grpSpPr>
        <a:xfrm>
          <a:off x="7991475" y="542925"/>
          <a:ext cx="361950" cy="361950"/>
          <a:chOff x="400" y="34"/>
          <a:chExt cx="38" cy="39"/>
        </a:xfrm>
        <a:solidFill>
          <a:srgbClr val="FFFFFF"/>
        </a:solidFill>
      </xdr:grpSpPr>
      <xdr:sp>
        <xdr:nvSpPr>
          <xdr:cNvPr id="6" name="Rectangle 14"/>
          <xdr:cNvSpPr>
            <a:spLocks/>
          </xdr:cNvSpPr>
        </xdr:nvSpPr>
        <xdr:spPr>
          <a:xfrm>
            <a:off x="400" y="35"/>
            <a:ext cx="38" cy="38"/>
          </a:xfrm>
          <a:prstGeom prst="rect">
            <a:avLst/>
          </a:prstGeom>
          <a:solidFill>
            <a:srgbClr val="008000"/>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a:t>
            </a:r>
          </a:p>
        </xdr:txBody>
      </xdr:sp>
      <xdr:sp>
        <xdr:nvSpPr>
          <xdr:cNvPr id="7" name="Polygon 15"/>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Polygon 16"/>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twoCellAnchor>
    <xdr:from>
      <xdr:col>12</xdr:col>
      <xdr:colOff>533400</xdr:colOff>
      <xdr:row>2</xdr:row>
      <xdr:rowOff>142875</xdr:rowOff>
    </xdr:from>
    <xdr:to>
      <xdr:col>13</xdr:col>
      <xdr:colOff>180975</xdr:colOff>
      <xdr:row>4</xdr:row>
      <xdr:rowOff>104775</xdr:rowOff>
    </xdr:to>
    <xdr:grpSp>
      <xdr:nvGrpSpPr>
        <xdr:cNvPr id="9" name="Group 17">
          <a:hlinkClick r:id="rId3"/>
        </xdr:cNvPr>
        <xdr:cNvGrpSpPr>
          <a:grpSpLocks/>
        </xdr:cNvGrpSpPr>
      </xdr:nvGrpSpPr>
      <xdr:grpSpPr>
        <a:xfrm>
          <a:off x="7572375" y="542925"/>
          <a:ext cx="361950" cy="361950"/>
          <a:chOff x="400" y="34"/>
          <a:chExt cx="38" cy="39"/>
        </a:xfrm>
        <a:solidFill>
          <a:srgbClr val="FFFFFF"/>
        </a:solidFill>
      </xdr:grpSpPr>
      <xdr:sp>
        <xdr:nvSpPr>
          <xdr:cNvPr id="10" name="Rectangle 18"/>
          <xdr:cNvSpPr>
            <a:spLocks/>
          </xdr:cNvSpPr>
        </xdr:nvSpPr>
        <xdr:spPr>
          <a:xfrm>
            <a:off x="400" y="35"/>
            <a:ext cx="38" cy="38"/>
          </a:xfrm>
          <a:prstGeom prst="rect">
            <a:avLst/>
          </a:prstGeom>
          <a:solidFill>
            <a:srgbClr val="008000"/>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9</a:t>
            </a:r>
          </a:p>
        </xdr:txBody>
      </xdr:sp>
      <xdr:sp>
        <xdr:nvSpPr>
          <xdr:cNvPr id="11" name="Polygon 19"/>
          <xdr:cNvSpPr>
            <a:spLocks/>
          </xdr:cNvSpPr>
        </xdr:nvSpPr>
        <xdr:spPr>
          <a:xfrm>
            <a:off x="400" y="35"/>
            <a:ext cx="38" cy="38"/>
          </a:xfrm>
          <a:custGeom>
            <a:pathLst>
              <a:path h="38" w="38">
                <a:moveTo>
                  <a:pt x="0" y="38"/>
                </a:moveTo>
                <a:lnTo>
                  <a:pt x="0" y="0"/>
                </a:lnTo>
                <a:lnTo>
                  <a:pt x="38" y="0"/>
                </a:lnTo>
              </a:path>
            </a:pathLst>
          </a:custGeom>
          <a:noFill/>
          <a:ln w="190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Polygon 20"/>
          <xdr:cNvSpPr>
            <a:spLocks/>
          </xdr:cNvSpPr>
        </xdr:nvSpPr>
        <xdr:spPr>
          <a:xfrm>
            <a:off x="400" y="34"/>
            <a:ext cx="38" cy="39"/>
          </a:xfrm>
          <a:custGeom>
            <a:pathLst>
              <a:path h="39" w="38">
                <a:moveTo>
                  <a:pt x="0" y="39"/>
                </a:moveTo>
                <a:lnTo>
                  <a:pt x="38" y="39"/>
                </a:lnTo>
                <a:lnTo>
                  <a:pt x="38"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7"/>
  </sheetPr>
  <dimension ref="A1:R115"/>
  <sheetViews>
    <sheetView showGridLines="0" showRowColHeaders="0" tabSelected="1" workbookViewId="0" topLeftCell="A1">
      <pane ySplit="5" topLeftCell="BM6" activePane="bottomLeft" state="frozen"/>
      <selection pane="topLeft" activeCell="A1" sqref="A1"/>
      <selection pane="bottomLeft" activeCell="D4" sqref="D4"/>
    </sheetView>
  </sheetViews>
  <sheetFormatPr defaultColWidth="11.421875" defaultRowHeight="12.75" zeroHeight="1"/>
  <cols>
    <col min="1" max="2" width="5.7109375" style="1" customWidth="1"/>
    <col min="3" max="3" width="90.7109375" style="1" customWidth="1"/>
    <col min="4" max="4" width="11.421875" style="1" customWidth="1"/>
    <col min="5" max="5" width="5.7109375" style="1" customWidth="1"/>
    <col min="6" max="6" width="0" style="1" hidden="1" customWidth="1"/>
    <col min="7" max="7" width="22.28125" style="1" hidden="1" customWidth="1"/>
    <col min="8" max="8" width="2.00390625" style="1" hidden="1" customWidth="1"/>
    <col min="9" max="9" width="5.00390625" style="1" hidden="1" customWidth="1"/>
    <col min="10" max="10" width="6.140625" style="1" hidden="1" customWidth="1"/>
    <col min="11" max="11" width="4.140625" style="1" hidden="1" customWidth="1"/>
    <col min="12" max="12" width="4.421875" style="1" hidden="1" customWidth="1"/>
    <col min="13" max="13" width="10.8515625" style="1" hidden="1" customWidth="1"/>
    <col min="14" max="14" width="10.421875" style="1" hidden="1" customWidth="1"/>
    <col min="15" max="15" width="13.57421875" style="1" hidden="1" customWidth="1"/>
    <col min="16" max="16" width="13.140625" style="1" hidden="1" customWidth="1"/>
    <col min="17" max="17" width="4.7109375" style="1" hidden="1" customWidth="1"/>
    <col min="18" max="18" width="4.421875" style="1" hidden="1" customWidth="1"/>
    <col min="19" max="16384" width="0" style="1" hidden="1" customWidth="1"/>
  </cols>
  <sheetData>
    <row r="1" spans="1:5" ht="34.5" customHeight="1">
      <c r="A1" s="42" t="s">
        <v>46</v>
      </c>
      <c r="B1" s="42"/>
      <c r="C1" s="43"/>
      <c r="D1" s="43"/>
      <c r="E1" s="43"/>
    </row>
    <row r="2" spans="1:5" ht="4.5" customHeight="1">
      <c r="A2" s="45"/>
      <c r="B2" s="45"/>
      <c r="C2" s="46"/>
      <c r="D2" s="46"/>
      <c r="E2" s="46"/>
    </row>
    <row r="3" spans="1:5" ht="19.5" customHeight="1">
      <c r="A3" s="2"/>
      <c r="B3" s="2"/>
      <c r="C3" s="2"/>
      <c r="D3" s="2"/>
      <c r="E3" s="2"/>
    </row>
    <row r="4" spans="1:5" ht="19.5" customHeight="1">
      <c r="A4" s="2"/>
      <c r="B4" s="172" t="s">
        <v>47</v>
      </c>
      <c r="C4" s="44"/>
      <c r="D4" s="41">
        <v>2007</v>
      </c>
      <c r="E4" s="2"/>
    </row>
    <row r="5" spans="1:5" ht="12.75">
      <c r="A5" s="2"/>
      <c r="B5" s="47"/>
      <c r="C5" s="47"/>
      <c r="D5" s="47"/>
      <c r="E5" s="2"/>
    </row>
    <row r="6" spans="1:5" ht="19.5" customHeight="1">
      <c r="A6" s="2"/>
      <c r="B6" s="47"/>
      <c r="C6" s="47"/>
      <c r="D6" s="47"/>
      <c r="E6" s="2"/>
    </row>
    <row r="7" spans="1:5" ht="19.5" customHeight="1">
      <c r="A7" s="2"/>
      <c r="B7" s="171" t="s">
        <v>217</v>
      </c>
      <c r="C7" s="47"/>
      <c r="D7" s="47"/>
      <c r="E7" s="2"/>
    </row>
    <row r="8" spans="1:5" ht="7.5" customHeight="1">
      <c r="A8" s="2"/>
      <c r="B8" s="171"/>
      <c r="C8" s="47"/>
      <c r="D8" s="47"/>
      <c r="E8" s="2"/>
    </row>
    <row r="9" spans="1:5" ht="19.5" customHeight="1">
      <c r="A9" s="2"/>
      <c r="B9" s="316" t="s">
        <v>48</v>
      </c>
      <c r="C9" s="187" t="s">
        <v>49</v>
      </c>
      <c r="D9" s="39"/>
      <c r="E9" s="2"/>
    </row>
    <row r="10" spans="1:5" ht="7.5" customHeight="1">
      <c r="A10" s="2"/>
      <c r="B10" s="2"/>
      <c r="C10" s="2"/>
      <c r="D10" s="2"/>
      <c r="E10" s="2"/>
    </row>
    <row r="11" spans="1:5" ht="19.5" customHeight="1">
      <c r="A11" s="2"/>
      <c r="B11" s="316" t="s">
        <v>48</v>
      </c>
      <c r="C11" s="187" t="s">
        <v>37</v>
      </c>
      <c r="D11" s="2"/>
      <c r="E11" s="2"/>
    </row>
    <row r="12" spans="1:5" ht="7.5" customHeight="1">
      <c r="A12" s="2"/>
      <c r="B12" s="2"/>
      <c r="C12" s="2"/>
      <c r="D12" s="2"/>
      <c r="E12" s="2"/>
    </row>
    <row r="13" spans="1:5" ht="19.5" customHeight="1">
      <c r="A13" s="2"/>
      <c r="B13" s="316" t="s">
        <v>48</v>
      </c>
      <c r="C13" s="187" t="s">
        <v>39</v>
      </c>
      <c r="D13" s="2"/>
      <c r="E13" s="2"/>
    </row>
    <row r="14" spans="1:5" ht="19.5" customHeight="1">
      <c r="A14" s="2"/>
      <c r="B14" s="110"/>
      <c r="C14" s="76"/>
      <c r="D14" s="2"/>
      <c r="E14" s="2"/>
    </row>
    <row r="15" spans="1:5" ht="19.5" customHeight="1">
      <c r="A15" s="2"/>
      <c r="B15" s="171" t="s">
        <v>216</v>
      </c>
      <c r="C15" s="76"/>
      <c r="D15" s="2"/>
      <c r="E15" s="2"/>
    </row>
    <row r="16" spans="1:5" ht="7.5" customHeight="1">
      <c r="A16" s="2"/>
      <c r="B16" s="171"/>
      <c r="C16" s="76"/>
      <c r="D16" s="2"/>
      <c r="E16" s="2"/>
    </row>
    <row r="17" spans="1:5" ht="19.5" customHeight="1">
      <c r="A17" s="2"/>
      <c r="B17" s="316" t="s">
        <v>48</v>
      </c>
      <c r="C17" s="187" t="s">
        <v>215</v>
      </c>
      <c r="D17" s="2"/>
      <c r="E17" s="2"/>
    </row>
    <row r="18" spans="1:5" ht="7.5" customHeight="1">
      <c r="A18" s="2"/>
      <c r="B18" s="2"/>
      <c r="C18" s="2"/>
      <c r="D18" s="2"/>
      <c r="E18" s="2"/>
    </row>
    <row r="19" spans="1:5" ht="19.5" customHeight="1">
      <c r="A19" s="2"/>
      <c r="B19" s="316" t="s">
        <v>48</v>
      </c>
      <c r="C19" s="187" t="s">
        <v>218</v>
      </c>
      <c r="D19" s="2"/>
      <c r="E19" s="2"/>
    </row>
    <row r="20" spans="1:5" ht="7.5" customHeight="1">
      <c r="A20" s="2"/>
      <c r="B20" s="2"/>
      <c r="C20" s="2"/>
      <c r="D20" s="2"/>
      <c r="E20" s="2"/>
    </row>
    <row r="21" spans="1:5" ht="19.5" customHeight="1">
      <c r="A21" s="2"/>
      <c r="B21" s="316" t="s">
        <v>48</v>
      </c>
      <c r="C21" s="187" t="s">
        <v>219</v>
      </c>
      <c r="D21" s="2"/>
      <c r="E21" s="2"/>
    </row>
    <row r="22" spans="1:5" ht="19.5" customHeight="1">
      <c r="A22" s="2"/>
      <c r="B22" s="110"/>
      <c r="C22" s="76"/>
      <c r="D22" s="2"/>
      <c r="E22" s="2"/>
    </row>
    <row r="23" spans="1:2" ht="19.5" customHeight="1">
      <c r="A23" s="40" t="s">
        <v>11</v>
      </c>
      <c r="B23" s="40"/>
    </row>
    <row r="24" spans="1:5" ht="18" customHeight="1">
      <c r="A24" s="2"/>
      <c r="B24" s="2"/>
      <c r="C24" s="2"/>
      <c r="D24" s="2"/>
      <c r="E24" s="2"/>
    </row>
    <row r="25" ht="12.75" hidden="1"/>
    <row r="26" spans="1:18" ht="12.75" hidden="1">
      <c r="A26" s="49" t="s">
        <v>50</v>
      </c>
      <c r="C26" s="49" t="s">
        <v>51</v>
      </c>
      <c r="D26" s="49" t="s">
        <v>74</v>
      </c>
      <c r="G26" s="148">
        <v>1</v>
      </c>
      <c r="H26" s="148">
        <v>2</v>
      </c>
      <c r="I26" s="176">
        <v>3</v>
      </c>
      <c r="J26" s="176">
        <v>4</v>
      </c>
      <c r="K26" s="176">
        <v>5</v>
      </c>
      <c r="L26" s="176">
        <v>6</v>
      </c>
      <c r="M26" s="176">
        <v>7</v>
      </c>
      <c r="N26" s="176">
        <v>8</v>
      </c>
      <c r="O26" s="176">
        <v>9</v>
      </c>
      <c r="P26" s="176">
        <v>10</v>
      </c>
      <c r="Q26" s="176">
        <v>11</v>
      </c>
      <c r="R26" s="176">
        <v>12</v>
      </c>
    </row>
    <row r="27" spans="1:18" ht="15.75" hidden="1">
      <c r="A27" s="48" t="s">
        <v>52</v>
      </c>
      <c r="C27" s="1" t="s">
        <v>85</v>
      </c>
      <c r="D27" s="50">
        <v>-0.1</v>
      </c>
      <c r="G27" s="149" t="s">
        <v>202</v>
      </c>
      <c r="H27" s="148">
        <v>1</v>
      </c>
      <c r="I27" s="148" t="s">
        <v>111</v>
      </c>
      <c r="J27" s="148" t="s">
        <v>112</v>
      </c>
      <c r="K27" s="148" t="s">
        <v>113</v>
      </c>
      <c r="L27" s="148" t="s">
        <v>114</v>
      </c>
      <c r="M27" s="148" t="s">
        <v>115</v>
      </c>
      <c r="N27" s="148" t="s">
        <v>116</v>
      </c>
      <c r="O27" s="148" t="s">
        <v>117</v>
      </c>
      <c r="P27" s="148" t="s">
        <v>118</v>
      </c>
      <c r="Q27" s="148" t="s">
        <v>207</v>
      </c>
      <c r="R27" s="148"/>
    </row>
    <row r="28" spans="1:18" ht="15.75" hidden="1">
      <c r="A28" s="48" t="s">
        <v>54</v>
      </c>
      <c r="C28" s="1" t="s">
        <v>77</v>
      </c>
      <c r="D28" s="50">
        <v>-0.2</v>
      </c>
      <c r="G28" s="148"/>
      <c r="H28" s="148">
        <v>2</v>
      </c>
      <c r="I28" s="148" t="s">
        <v>119</v>
      </c>
      <c r="J28" s="148" t="s">
        <v>119</v>
      </c>
      <c r="K28" s="148" t="s">
        <v>120</v>
      </c>
      <c r="L28" s="148" t="s">
        <v>120</v>
      </c>
      <c r="M28" s="148" t="s">
        <v>121</v>
      </c>
      <c r="N28" s="148" t="s">
        <v>121</v>
      </c>
      <c r="O28" s="148" t="s">
        <v>122</v>
      </c>
      <c r="P28" s="148" t="s">
        <v>122</v>
      </c>
      <c r="Q28" s="148" t="s">
        <v>208</v>
      </c>
      <c r="R28" s="148"/>
    </row>
    <row r="29" spans="1:18" ht="15.75" hidden="1">
      <c r="A29" s="48" t="s">
        <v>55</v>
      </c>
      <c r="C29" s="1" t="s">
        <v>78</v>
      </c>
      <c r="D29" s="50">
        <v>-0.33</v>
      </c>
      <c r="G29" s="148"/>
      <c r="H29" s="148">
        <v>3</v>
      </c>
      <c r="I29" s="148" t="s">
        <v>111</v>
      </c>
      <c r="J29" s="148" t="s">
        <v>111</v>
      </c>
      <c r="K29" s="148" t="s">
        <v>241</v>
      </c>
      <c r="L29" s="148" t="s">
        <v>241</v>
      </c>
      <c r="M29" s="148" t="s">
        <v>242</v>
      </c>
      <c r="N29" s="148" t="s">
        <v>121</v>
      </c>
      <c r="O29" s="148" t="s">
        <v>243</v>
      </c>
      <c r="P29" s="148" t="s">
        <v>122</v>
      </c>
      <c r="Q29" s="148" t="s">
        <v>207</v>
      </c>
      <c r="R29" s="148"/>
    </row>
    <row r="30" spans="1:18" ht="15.75" hidden="1">
      <c r="A30" s="48" t="s">
        <v>53</v>
      </c>
      <c r="C30" s="1" t="s">
        <v>79</v>
      </c>
      <c r="G30" t="s">
        <v>123</v>
      </c>
      <c r="H30">
        <v>1</v>
      </c>
      <c r="I30" t="str">
        <f aca="true" t="shared" si="0" ref="I30:Q58">IF($H30=1,I$27,IF($H30=2,I$28,IF($H30=3,I$29,"")))</f>
        <v>ein</v>
      </c>
      <c r="J30" t="str">
        <f t="shared" si="0"/>
        <v>einen</v>
      </c>
      <c r="K30" t="str">
        <f t="shared" si="0"/>
        <v>der</v>
      </c>
      <c r="L30" t="str">
        <f t="shared" si="0"/>
        <v>den</v>
      </c>
      <c r="M30" t="str">
        <f t="shared" si="0"/>
        <v>errichteten</v>
      </c>
      <c r="N30" t="str">
        <f t="shared" si="0"/>
        <v>errichteter</v>
      </c>
      <c r="O30" t="str">
        <f t="shared" si="0"/>
        <v>genommenen</v>
      </c>
      <c r="P30" t="str">
        <f t="shared" si="0"/>
        <v>genommener</v>
      </c>
      <c r="Q30" s="1" t="str">
        <f t="shared" si="0"/>
        <v>sein</v>
      </c>
      <c r="R30" s="1" t="s">
        <v>210</v>
      </c>
    </row>
    <row r="31" spans="3:18" ht="12.75" hidden="1">
      <c r="C31" s="1" t="s">
        <v>9</v>
      </c>
      <c r="D31" s="49" t="s">
        <v>75</v>
      </c>
      <c r="G31" t="s">
        <v>124</v>
      </c>
      <c r="H31">
        <v>2</v>
      </c>
      <c r="I31" t="str">
        <f t="shared" si="0"/>
        <v>eine</v>
      </c>
      <c r="J31" t="str">
        <f t="shared" si="0"/>
        <v>eine</v>
      </c>
      <c r="K31" t="str">
        <f t="shared" si="0"/>
        <v>die</v>
      </c>
      <c r="L31" t="str">
        <f t="shared" si="0"/>
        <v>die</v>
      </c>
      <c r="M31" t="str">
        <f t="shared" si="0"/>
        <v>errichtete</v>
      </c>
      <c r="N31" t="str">
        <f t="shared" si="0"/>
        <v>errichtete</v>
      </c>
      <c r="O31" t="str">
        <f t="shared" si="0"/>
        <v>genommene</v>
      </c>
      <c r="P31" t="str">
        <f t="shared" si="0"/>
        <v>genommene</v>
      </c>
      <c r="Q31" s="1" t="str">
        <f t="shared" si="0"/>
        <v>ihr</v>
      </c>
      <c r="R31" s="1" t="s">
        <v>211</v>
      </c>
    </row>
    <row r="32" spans="3:18" ht="12.75" hidden="1">
      <c r="C32" s="1" t="s">
        <v>80</v>
      </c>
      <c r="D32" s="50">
        <v>0.9</v>
      </c>
      <c r="G32" t="s">
        <v>125</v>
      </c>
      <c r="H32">
        <v>2</v>
      </c>
      <c r="I32" t="str">
        <f t="shared" si="0"/>
        <v>eine</v>
      </c>
      <c r="J32" t="str">
        <f t="shared" si="0"/>
        <v>eine</v>
      </c>
      <c r="K32" t="str">
        <f t="shared" si="0"/>
        <v>die</v>
      </c>
      <c r="L32" t="str">
        <f t="shared" si="0"/>
        <v>die</v>
      </c>
      <c r="M32" t="str">
        <f t="shared" si="0"/>
        <v>errichtete</v>
      </c>
      <c r="N32" t="str">
        <f t="shared" si="0"/>
        <v>errichtete</v>
      </c>
      <c r="O32" t="str">
        <f t="shared" si="0"/>
        <v>genommene</v>
      </c>
      <c r="P32" t="str">
        <f t="shared" si="0"/>
        <v>genommene</v>
      </c>
      <c r="Q32" s="1" t="str">
        <f t="shared" si="0"/>
        <v>ihr</v>
      </c>
      <c r="R32" s="1" t="s">
        <v>210</v>
      </c>
    </row>
    <row r="33" spans="3:18" ht="12.75" hidden="1">
      <c r="C33" s="1" t="s">
        <v>20</v>
      </c>
      <c r="D33" s="50">
        <v>0.8</v>
      </c>
      <c r="G33" t="s">
        <v>126</v>
      </c>
      <c r="H33">
        <v>1</v>
      </c>
      <c r="I33" t="str">
        <f t="shared" si="0"/>
        <v>ein</v>
      </c>
      <c r="J33" t="str">
        <f t="shared" si="0"/>
        <v>einen</v>
      </c>
      <c r="K33" t="str">
        <f t="shared" si="0"/>
        <v>der</v>
      </c>
      <c r="L33" t="str">
        <f t="shared" si="0"/>
        <v>den</v>
      </c>
      <c r="M33" t="str">
        <f t="shared" si="0"/>
        <v>errichteten</v>
      </c>
      <c r="N33" t="str">
        <f t="shared" si="0"/>
        <v>errichteter</v>
      </c>
      <c r="O33" t="str">
        <f t="shared" si="0"/>
        <v>genommenen</v>
      </c>
      <c r="P33" t="str">
        <f t="shared" si="0"/>
        <v>genommener</v>
      </c>
      <c r="Q33" s="1" t="str">
        <f t="shared" si="0"/>
        <v>sein</v>
      </c>
      <c r="R33" s="1" t="s">
        <v>210</v>
      </c>
    </row>
    <row r="34" spans="3:18" ht="12.75" hidden="1">
      <c r="C34" s="1" t="s">
        <v>86</v>
      </c>
      <c r="D34" s="50">
        <v>0.67</v>
      </c>
      <c r="G34" t="s">
        <v>127</v>
      </c>
      <c r="H34">
        <v>2</v>
      </c>
      <c r="I34" t="str">
        <f t="shared" si="0"/>
        <v>eine</v>
      </c>
      <c r="J34" t="str">
        <f t="shared" si="0"/>
        <v>eine</v>
      </c>
      <c r="K34" t="str">
        <f t="shared" si="0"/>
        <v>die</v>
      </c>
      <c r="L34" t="str">
        <f t="shared" si="0"/>
        <v>die</v>
      </c>
      <c r="M34" t="str">
        <f t="shared" si="0"/>
        <v>errichtete</v>
      </c>
      <c r="N34" t="str">
        <f t="shared" si="0"/>
        <v>errichtete</v>
      </c>
      <c r="O34" t="str">
        <f t="shared" si="0"/>
        <v>genommene</v>
      </c>
      <c r="P34" t="str">
        <f t="shared" si="0"/>
        <v>genommene</v>
      </c>
      <c r="Q34" s="1" t="str">
        <f t="shared" si="0"/>
        <v>ihr</v>
      </c>
      <c r="R34" s="1" t="s">
        <v>212</v>
      </c>
    </row>
    <row r="35" spans="3:18" ht="12.75" hidden="1">
      <c r="C35" s="1" t="s">
        <v>60</v>
      </c>
      <c r="G35" t="s">
        <v>128</v>
      </c>
      <c r="H35">
        <v>3</v>
      </c>
      <c r="I35" t="str">
        <f t="shared" si="0"/>
        <v>ein</v>
      </c>
      <c r="J35" t="str">
        <f t="shared" si="0"/>
        <v>ein</v>
      </c>
      <c r="K35" t="str">
        <f t="shared" si="0"/>
        <v>das</v>
      </c>
      <c r="L35" t="str">
        <f t="shared" si="0"/>
        <v>das</v>
      </c>
      <c r="M35" t="str">
        <f t="shared" si="0"/>
        <v>errichtetes</v>
      </c>
      <c r="N35" t="str">
        <f t="shared" si="0"/>
        <v>errichtete</v>
      </c>
      <c r="O35" t="str">
        <f t="shared" si="0"/>
        <v>genommenes</v>
      </c>
      <c r="P35" t="str">
        <f t="shared" si="0"/>
        <v>genommene</v>
      </c>
      <c r="Q35" s="1" t="str">
        <f t="shared" si="0"/>
        <v>sein</v>
      </c>
      <c r="R35" s="1" t="s">
        <v>210</v>
      </c>
    </row>
    <row r="36" spans="3:18" ht="12.75" hidden="1">
      <c r="C36" s="1" t="s">
        <v>67</v>
      </c>
      <c r="G36" t="s">
        <v>129</v>
      </c>
      <c r="H36">
        <v>1</v>
      </c>
      <c r="I36" t="str">
        <f t="shared" si="0"/>
        <v>ein</v>
      </c>
      <c r="J36" t="str">
        <f t="shared" si="0"/>
        <v>einen</v>
      </c>
      <c r="K36" t="str">
        <f t="shared" si="0"/>
        <v>der</v>
      </c>
      <c r="L36" t="str">
        <f t="shared" si="0"/>
        <v>den</v>
      </c>
      <c r="M36" t="str">
        <f t="shared" si="0"/>
        <v>errichteten</v>
      </c>
      <c r="N36" t="str">
        <f t="shared" si="0"/>
        <v>errichteter</v>
      </c>
      <c r="O36" t="str">
        <f t="shared" si="0"/>
        <v>genommenen</v>
      </c>
      <c r="P36" t="str">
        <f t="shared" si="0"/>
        <v>genommener</v>
      </c>
      <c r="Q36" s="1" t="str">
        <f t="shared" si="0"/>
        <v>sein</v>
      </c>
      <c r="R36" s="1" t="s">
        <v>211</v>
      </c>
    </row>
    <row r="37" spans="3:18" ht="12.75" hidden="1">
      <c r="C37" s="1" t="s">
        <v>236</v>
      </c>
      <c r="G37" t="s">
        <v>130</v>
      </c>
      <c r="H37">
        <v>2</v>
      </c>
      <c r="I37" t="str">
        <f t="shared" si="0"/>
        <v>eine</v>
      </c>
      <c r="J37" t="str">
        <f t="shared" si="0"/>
        <v>eine</v>
      </c>
      <c r="K37" t="str">
        <f t="shared" si="0"/>
        <v>die</v>
      </c>
      <c r="L37" t="str">
        <f t="shared" si="0"/>
        <v>die</v>
      </c>
      <c r="M37" t="str">
        <f t="shared" si="0"/>
        <v>errichtete</v>
      </c>
      <c r="N37" t="str">
        <f t="shared" si="0"/>
        <v>errichtete</v>
      </c>
      <c r="O37" t="str">
        <f t="shared" si="0"/>
        <v>genommene</v>
      </c>
      <c r="P37" t="str">
        <f t="shared" si="0"/>
        <v>genommene</v>
      </c>
      <c r="Q37" s="1" t="str">
        <f t="shared" si="0"/>
        <v>ihr</v>
      </c>
      <c r="R37" s="1" t="s">
        <v>212</v>
      </c>
    </row>
    <row r="38" spans="3:18" ht="12.75" hidden="1">
      <c r="C38" s="1" t="s">
        <v>57</v>
      </c>
      <c r="G38" t="s">
        <v>131</v>
      </c>
      <c r="H38">
        <v>2</v>
      </c>
      <c r="I38" t="str">
        <f t="shared" si="0"/>
        <v>eine</v>
      </c>
      <c r="J38" t="str">
        <f t="shared" si="0"/>
        <v>eine</v>
      </c>
      <c r="K38" t="str">
        <f t="shared" si="0"/>
        <v>die</v>
      </c>
      <c r="L38" t="str">
        <f t="shared" si="0"/>
        <v>die</v>
      </c>
      <c r="M38" t="str">
        <f t="shared" si="0"/>
        <v>errichtete</v>
      </c>
      <c r="N38" t="str">
        <f t="shared" si="0"/>
        <v>errichtete</v>
      </c>
      <c r="O38" t="str">
        <f t="shared" si="0"/>
        <v>genommene</v>
      </c>
      <c r="P38" t="str">
        <f t="shared" si="0"/>
        <v>genommene</v>
      </c>
      <c r="Q38" s="1" t="str">
        <f t="shared" si="0"/>
        <v>ihr</v>
      </c>
      <c r="R38" s="1" t="s">
        <v>209</v>
      </c>
    </row>
    <row r="39" spans="3:18" ht="12.75" hidden="1">
      <c r="C39" s="1" t="s">
        <v>65</v>
      </c>
      <c r="G39" t="s">
        <v>132</v>
      </c>
      <c r="H39">
        <v>2</v>
      </c>
      <c r="I39" t="str">
        <f t="shared" si="0"/>
        <v>eine</v>
      </c>
      <c r="J39" t="str">
        <f t="shared" si="0"/>
        <v>eine</v>
      </c>
      <c r="K39" t="str">
        <f t="shared" si="0"/>
        <v>die</v>
      </c>
      <c r="L39" t="str">
        <f t="shared" si="0"/>
        <v>die</v>
      </c>
      <c r="M39" t="str">
        <f t="shared" si="0"/>
        <v>errichtete</v>
      </c>
      <c r="N39" t="str">
        <f t="shared" si="0"/>
        <v>errichtete</v>
      </c>
      <c r="O39" t="str">
        <f t="shared" si="0"/>
        <v>genommene</v>
      </c>
      <c r="P39" t="str">
        <f t="shared" si="0"/>
        <v>genommene</v>
      </c>
      <c r="Q39" s="1" t="str">
        <f t="shared" si="0"/>
        <v>ihr</v>
      </c>
      <c r="R39" s="1" t="s">
        <v>209</v>
      </c>
    </row>
    <row r="40" spans="3:18" ht="12.75" hidden="1">
      <c r="C40" s="1" t="s">
        <v>84</v>
      </c>
      <c r="G40" t="s">
        <v>133</v>
      </c>
      <c r="H40">
        <v>1</v>
      </c>
      <c r="I40" t="str">
        <f t="shared" si="0"/>
        <v>ein</v>
      </c>
      <c r="J40" t="str">
        <f t="shared" si="0"/>
        <v>einen</v>
      </c>
      <c r="K40" t="str">
        <f t="shared" si="0"/>
        <v>der</v>
      </c>
      <c r="L40" t="str">
        <f t="shared" si="0"/>
        <v>den</v>
      </c>
      <c r="M40" t="str">
        <f t="shared" si="0"/>
        <v>errichteten</v>
      </c>
      <c r="N40" t="str">
        <f t="shared" si="0"/>
        <v>errichteter</v>
      </c>
      <c r="O40" t="str">
        <f t="shared" si="0"/>
        <v>genommenen</v>
      </c>
      <c r="P40" t="str">
        <f t="shared" si="0"/>
        <v>genommener</v>
      </c>
      <c r="Q40" s="1" t="str">
        <f t="shared" si="0"/>
        <v>sein</v>
      </c>
      <c r="R40" s="1" t="s">
        <v>210</v>
      </c>
    </row>
    <row r="41" spans="3:18" ht="12.75" hidden="1">
      <c r="C41" s="1" t="s">
        <v>30</v>
      </c>
      <c r="G41" t="s">
        <v>134</v>
      </c>
      <c r="H41">
        <v>1</v>
      </c>
      <c r="I41" t="str">
        <f t="shared" si="0"/>
        <v>ein</v>
      </c>
      <c r="J41" t="str">
        <f t="shared" si="0"/>
        <v>einen</v>
      </c>
      <c r="K41" t="str">
        <f t="shared" si="0"/>
        <v>der</v>
      </c>
      <c r="L41" t="str">
        <f t="shared" si="0"/>
        <v>den</v>
      </c>
      <c r="M41" t="str">
        <f t="shared" si="0"/>
        <v>errichteten</v>
      </c>
      <c r="N41" t="str">
        <f t="shared" si="0"/>
        <v>errichteter</v>
      </c>
      <c r="O41" t="str">
        <f t="shared" si="0"/>
        <v>genommenen</v>
      </c>
      <c r="P41" t="str">
        <f t="shared" si="0"/>
        <v>genommener</v>
      </c>
      <c r="Q41" s="1" t="str">
        <f t="shared" si="0"/>
        <v>sein</v>
      </c>
      <c r="R41" s="1" t="s">
        <v>210</v>
      </c>
    </row>
    <row r="42" spans="3:18" ht="12.75" hidden="1">
      <c r="C42" s="1" t="s">
        <v>105</v>
      </c>
      <c r="G42" t="s">
        <v>135</v>
      </c>
      <c r="H42">
        <v>1</v>
      </c>
      <c r="I42" t="str">
        <f t="shared" si="0"/>
        <v>ein</v>
      </c>
      <c r="J42" t="str">
        <f t="shared" si="0"/>
        <v>einen</v>
      </c>
      <c r="K42" t="str">
        <f t="shared" si="0"/>
        <v>der</v>
      </c>
      <c r="L42" t="str">
        <f t="shared" si="0"/>
        <v>den</v>
      </c>
      <c r="M42" t="str">
        <f t="shared" si="0"/>
        <v>errichteten</v>
      </c>
      <c r="N42" t="str">
        <f t="shared" si="0"/>
        <v>errichteter</v>
      </c>
      <c r="O42" t="str">
        <f t="shared" si="0"/>
        <v>genommenen</v>
      </c>
      <c r="P42" t="str">
        <f t="shared" si="0"/>
        <v>genommener</v>
      </c>
      <c r="Q42" s="1" t="str">
        <f t="shared" si="0"/>
        <v>sein</v>
      </c>
      <c r="R42" s="1" t="s">
        <v>210</v>
      </c>
    </row>
    <row r="43" spans="3:18" ht="12.75" hidden="1">
      <c r="C43" s="1" t="s">
        <v>40</v>
      </c>
      <c r="G43" t="s">
        <v>136</v>
      </c>
      <c r="H43">
        <v>1</v>
      </c>
      <c r="I43" t="str">
        <f t="shared" si="0"/>
        <v>ein</v>
      </c>
      <c r="J43" t="str">
        <f t="shared" si="0"/>
        <v>einen</v>
      </c>
      <c r="K43" t="str">
        <f t="shared" si="0"/>
        <v>der</v>
      </c>
      <c r="L43" t="str">
        <f t="shared" si="0"/>
        <v>den</v>
      </c>
      <c r="M43" t="str">
        <f t="shared" si="0"/>
        <v>errichteten</v>
      </c>
      <c r="N43" t="str">
        <f t="shared" si="0"/>
        <v>errichteter</v>
      </c>
      <c r="O43" t="str">
        <f t="shared" si="0"/>
        <v>genommenen</v>
      </c>
      <c r="P43" t="str">
        <f t="shared" si="0"/>
        <v>genommener</v>
      </c>
      <c r="Q43" s="1" t="str">
        <f t="shared" si="0"/>
        <v>sein</v>
      </c>
      <c r="R43" s="1" t="s">
        <v>210</v>
      </c>
    </row>
    <row r="44" spans="3:18" ht="12.75" hidden="1">
      <c r="C44" s="1" t="s">
        <v>66</v>
      </c>
      <c r="G44" t="s">
        <v>137</v>
      </c>
      <c r="H44">
        <v>1</v>
      </c>
      <c r="I44" t="str">
        <f t="shared" si="0"/>
        <v>ein</v>
      </c>
      <c r="J44" t="str">
        <f t="shared" si="0"/>
        <v>einen</v>
      </c>
      <c r="K44" t="str">
        <f t="shared" si="0"/>
        <v>der</v>
      </c>
      <c r="L44" t="str">
        <f t="shared" si="0"/>
        <v>den</v>
      </c>
      <c r="M44" t="str">
        <f t="shared" si="0"/>
        <v>errichteten</v>
      </c>
      <c r="N44" t="str">
        <f t="shared" si="0"/>
        <v>errichteter</v>
      </c>
      <c r="O44" t="str">
        <f t="shared" si="0"/>
        <v>genommenen</v>
      </c>
      <c r="P44" t="str">
        <f t="shared" si="0"/>
        <v>genommener</v>
      </c>
      <c r="Q44" s="1" t="str">
        <f t="shared" si="0"/>
        <v>sein</v>
      </c>
      <c r="R44" s="1" t="s">
        <v>210</v>
      </c>
    </row>
    <row r="45" spans="3:18" ht="12.75" hidden="1">
      <c r="C45" s="1" t="s">
        <v>76</v>
      </c>
      <c r="G45" t="s">
        <v>138</v>
      </c>
      <c r="H45">
        <v>1</v>
      </c>
      <c r="I45" t="str">
        <f t="shared" si="0"/>
        <v>ein</v>
      </c>
      <c r="J45" t="str">
        <f t="shared" si="0"/>
        <v>einen</v>
      </c>
      <c r="K45" t="str">
        <f t="shared" si="0"/>
        <v>der</v>
      </c>
      <c r="L45" t="str">
        <f t="shared" si="0"/>
        <v>den</v>
      </c>
      <c r="M45" t="str">
        <f t="shared" si="0"/>
        <v>errichteten</v>
      </c>
      <c r="N45" t="str">
        <f t="shared" si="0"/>
        <v>errichteter</v>
      </c>
      <c r="O45" t="str">
        <f t="shared" si="0"/>
        <v>genommenen</v>
      </c>
      <c r="P45" t="str">
        <f t="shared" si="0"/>
        <v>genommener</v>
      </c>
      <c r="Q45" s="1" t="str">
        <f t="shared" si="0"/>
        <v>sein</v>
      </c>
      <c r="R45" s="1" t="s">
        <v>210</v>
      </c>
    </row>
    <row r="46" spans="3:18" ht="12.75" hidden="1">
      <c r="C46" s="1" t="s">
        <v>56</v>
      </c>
      <c r="G46" t="s">
        <v>139</v>
      </c>
      <c r="H46">
        <v>1</v>
      </c>
      <c r="I46" t="str">
        <f t="shared" si="0"/>
        <v>ein</v>
      </c>
      <c r="J46" t="str">
        <f t="shared" si="0"/>
        <v>einen</v>
      </c>
      <c r="K46" t="str">
        <f t="shared" si="0"/>
        <v>der</v>
      </c>
      <c r="L46" t="str">
        <f t="shared" si="0"/>
        <v>den</v>
      </c>
      <c r="M46" t="str">
        <f t="shared" si="0"/>
        <v>errichteten</v>
      </c>
      <c r="N46" t="str">
        <f t="shared" si="0"/>
        <v>errichteter</v>
      </c>
      <c r="O46" t="str">
        <f t="shared" si="0"/>
        <v>genommenen</v>
      </c>
      <c r="P46" t="str">
        <f t="shared" si="0"/>
        <v>genommener</v>
      </c>
      <c r="Q46" s="1" t="str">
        <f t="shared" si="0"/>
        <v>sein</v>
      </c>
      <c r="R46" s="1" t="s">
        <v>210</v>
      </c>
    </row>
    <row r="47" spans="3:18" ht="15.75" hidden="1">
      <c r="C47" s="1" t="s">
        <v>69</v>
      </c>
      <c r="G47" t="s">
        <v>140</v>
      </c>
      <c r="H47">
        <v>3</v>
      </c>
      <c r="I47" t="str">
        <f t="shared" si="0"/>
        <v>ein</v>
      </c>
      <c r="J47" t="str">
        <f t="shared" si="0"/>
        <v>ein</v>
      </c>
      <c r="K47" t="str">
        <f t="shared" si="0"/>
        <v>das</v>
      </c>
      <c r="L47" t="str">
        <f t="shared" si="0"/>
        <v>das</v>
      </c>
      <c r="M47" t="str">
        <f t="shared" si="0"/>
        <v>errichtetes</v>
      </c>
      <c r="N47" t="str">
        <f t="shared" si="0"/>
        <v>errichtete</v>
      </c>
      <c r="O47" t="str">
        <f t="shared" si="0"/>
        <v>genommenes</v>
      </c>
      <c r="P47" t="str">
        <f t="shared" si="0"/>
        <v>genommene</v>
      </c>
      <c r="Q47" s="1" t="str">
        <f t="shared" si="0"/>
        <v>sein</v>
      </c>
      <c r="R47" s="1" t="s">
        <v>210</v>
      </c>
    </row>
    <row r="48" spans="3:18" ht="12.75" hidden="1">
      <c r="C48" s="1" t="s">
        <v>64</v>
      </c>
      <c r="G48" t="s">
        <v>109</v>
      </c>
      <c r="H48">
        <v>2</v>
      </c>
      <c r="I48" t="str">
        <f t="shared" si="0"/>
        <v>eine</v>
      </c>
      <c r="J48" t="str">
        <f t="shared" si="0"/>
        <v>eine</v>
      </c>
      <c r="K48" t="str">
        <f t="shared" si="0"/>
        <v>die</v>
      </c>
      <c r="L48" t="str">
        <f t="shared" si="0"/>
        <v>die</v>
      </c>
      <c r="M48" t="str">
        <f t="shared" si="0"/>
        <v>errichtete</v>
      </c>
      <c r="N48" t="str">
        <f t="shared" si="0"/>
        <v>errichtete</v>
      </c>
      <c r="O48" t="str">
        <f t="shared" si="0"/>
        <v>genommene</v>
      </c>
      <c r="P48" t="str">
        <f t="shared" si="0"/>
        <v>genommene</v>
      </c>
      <c r="Q48" s="1" t="str">
        <f t="shared" si="0"/>
        <v>ihr</v>
      </c>
      <c r="R48" s="1" t="s">
        <v>210</v>
      </c>
    </row>
    <row r="49" spans="3:18" ht="12.75" hidden="1">
      <c r="C49" s="1" t="s">
        <v>62</v>
      </c>
      <c r="G49" t="s">
        <v>141</v>
      </c>
      <c r="H49">
        <v>3</v>
      </c>
      <c r="I49" t="str">
        <f t="shared" si="0"/>
        <v>ein</v>
      </c>
      <c r="J49" t="str">
        <f t="shared" si="0"/>
        <v>ein</v>
      </c>
      <c r="K49" t="str">
        <f t="shared" si="0"/>
        <v>das</v>
      </c>
      <c r="L49" t="str">
        <f t="shared" si="0"/>
        <v>das</v>
      </c>
      <c r="M49" t="str">
        <f t="shared" si="0"/>
        <v>errichtetes</v>
      </c>
      <c r="N49" t="str">
        <f t="shared" si="0"/>
        <v>errichtete</v>
      </c>
      <c r="O49" t="str">
        <f t="shared" si="0"/>
        <v>genommenes</v>
      </c>
      <c r="P49" t="str">
        <f t="shared" si="0"/>
        <v>genommene</v>
      </c>
      <c r="Q49" s="1" t="str">
        <f t="shared" si="0"/>
        <v>sein</v>
      </c>
      <c r="R49" s="1" t="s">
        <v>210</v>
      </c>
    </row>
    <row r="50" spans="3:18" ht="12.75" hidden="1">
      <c r="C50" s="1" t="s">
        <v>63</v>
      </c>
      <c r="G50" t="s">
        <v>142</v>
      </c>
      <c r="H50">
        <v>3</v>
      </c>
      <c r="I50" t="str">
        <f t="shared" si="0"/>
        <v>ein</v>
      </c>
      <c r="J50" t="str">
        <f t="shared" si="0"/>
        <v>ein</v>
      </c>
      <c r="K50" t="str">
        <f t="shared" si="0"/>
        <v>das</v>
      </c>
      <c r="L50" t="str">
        <f t="shared" si="0"/>
        <v>das</v>
      </c>
      <c r="M50" t="str">
        <f t="shared" si="0"/>
        <v>errichtetes</v>
      </c>
      <c r="N50" t="str">
        <f t="shared" si="0"/>
        <v>errichtete</v>
      </c>
      <c r="O50" t="str">
        <f t="shared" si="0"/>
        <v>genommenes</v>
      </c>
      <c r="P50" t="str">
        <f t="shared" si="0"/>
        <v>genommene</v>
      </c>
      <c r="Q50" s="1" t="str">
        <f t="shared" si="0"/>
        <v>sein</v>
      </c>
      <c r="R50" s="1" t="s">
        <v>210</v>
      </c>
    </row>
    <row r="51" spans="3:18" ht="15.75" hidden="1">
      <c r="C51" s="1" t="s">
        <v>70</v>
      </c>
      <c r="G51" t="s">
        <v>143</v>
      </c>
      <c r="H51">
        <v>3</v>
      </c>
      <c r="I51" t="str">
        <f t="shared" si="0"/>
        <v>ein</v>
      </c>
      <c r="J51" t="str">
        <f t="shared" si="0"/>
        <v>ein</v>
      </c>
      <c r="K51" t="str">
        <f t="shared" si="0"/>
        <v>das</v>
      </c>
      <c r="L51" t="str">
        <f t="shared" si="0"/>
        <v>das</v>
      </c>
      <c r="M51" t="str">
        <f t="shared" si="0"/>
        <v>errichtetes</v>
      </c>
      <c r="N51" t="str">
        <f t="shared" si="0"/>
        <v>errichtete</v>
      </c>
      <c r="O51" t="str">
        <f t="shared" si="0"/>
        <v>genommenes</v>
      </c>
      <c r="P51" t="str">
        <f t="shared" si="0"/>
        <v>genommene</v>
      </c>
      <c r="Q51" s="1" t="str">
        <f t="shared" si="0"/>
        <v>sein</v>
      </c>
      <c r="R51" s="1" t="s">
        <v>210</v>
      </c>
    </row>
    <row r="52" spans="3:18" ht="12.75" hidden="1">
      <c r="C52" s="1" t="s">
        <v>73</v>
      </c>
      <c r="G52" t="s">
        <v>144</v>
      </c>
      <c r="H52">
        <v>3</v>
      </c>
      <c r="I52" t="str">
        <f t="shared" si="0"/>
        <v>ein</v>
      </c>
      <c r="J52" t="str">
        <f t="shared" si="0"/>
        <v>ein</v>
      </c>
      <c r="K52" t="str">
        <f t="shared" si="0"/>
        <v>das</v>
      </c>
      <c r="L52" t="str">
        <f t="shared" si="0"/>
        <v>das</v>
      </c>
      <c r="M52" t="str">
        <f t="shared" si="0"/>
        <v>errichtetes</v>
      </c>
      <c r="N52" t="str">
        <f t="shared" si="0"/>
        <v>errichtete</v>
      </c>
      <c r="O52" t="str">
        <f t="shared" si="0"/>
        <v>genommenes</v>
      </c>
      <c r="P52" t="str">
        <f t="shared" si="0"/>
        <v>genommene</v>
      </c>
      <c r="Q52" s="1" t="str">
        <f t="shared" si="0"/>
        <v>sein</v>
      </c>
      <c r="R52" s="1" t="s">
        <v>210</v>
      </c>
    </row>
    <row r="53" spans="3:18" ht="12.75" hidden="1">
      <c r="C53" s="1" t="s">
        <v>68</v>
      </c>
      <c r="G53" t="s">
        <v>145</v>
      </c>
      <c r="H53">
        <v>2</v>
      </c>
      <c r="I53" t="str">
        <f t="shared" si="0"/>
        <v>eine</v>
      </c>
      <c r="J53" t="str">
        <f t="shared" si="0"/>
        <v>eine</v>
      </c>
      <c r="K53" t="str">
        <f t="shared" si="0"/>
        <v>die</v>
      </c>
      <c r="L53" t="str">
        <f t="shared" si="0"/>
        <v>die</v>
      </c>
      <c r="M53" t="str">
        <f t="shared" si="0"/>
        <v>errichtete</v>
      </c>
      <c r="N53" t="str">
        <f t="shared" si="0"/>
        <v>errichtete</v>
      </c>
      <c r="O53" t="str">
        <f t="shared" si="0"/>
        <v>genommene</v>
      </c>
      <c r="P53" t="str">
        <f t="shared" si="0"/>
        <v>genommene</v>
      </c>
      <c r="Q53" s="1" t="str">
        <f t="shared" si="0"/>
        <v>ihr</v>
      </c>
      <c r="R53" s="1" t="s">
        <v>210</v>
      </c>
    </row>
    <row r="54" spans="3:18" ht="12.75" hidden="1">
      <c r="C54" s="1" t="s">
        <v>81</v>
      </c>
      <c r="G54" t="s">
        <v>146</v>
      </c>
      <c r="H54">
        <v>3</v>
      </c>
      <c r="I54" t="str">
        <f t="shared" si="0"/>
        <v>ein</v>
      </c>
      <c r="J54" t="str">
        <f t="shared" si="0"/>
        <v>ein</v>
      </c>
      <c r="K54" t="str">
        <f t="shared" si="0"/>
        <v>das</v>
      </c>
      <c r="L54" t="str">
        <f t="shared" si="0"/>
        <v>das</v>
      </c>
      <c r="M54" t="str">
        <f t="shared" si="0"/>
        <v>errichtetes</v>
      </c>
      <c r="N54" t="str">
        <f t="shared" si="0"/>
        <v>errichtete</v>
      </c>
      <c r="O54" t="str">
        <f t="shared" si="0"/>
        <v>genommenes</v>
      </c>
      <c r="P54" t="str">
        <f t="shared" si="0"/>
        <v>genommene</v>
      </c>
      <c r="Q54" s="1" t="str">
        <f t="shared" si="0"/>
        <v>sein</v>
      </c>
      <c r="R54" s="1" t="s">
        <v>209</v>
      </c>
    </row>
    <row r="55" spans="3:18" ht="12.75" hidden="1">
      <c r="C55" s="1" t="s">
        <v>71</v>
      </c>
      <c r="G55" t="s">
        <v>147</v>
      </c>
      <c r="H55">
        <v>2</v>
      </c>
      <c r="I55" t="str">
        <f t="shared" si="0"/>
        <v>eine</v>
      </c>
      <c r="J55" t="str">
        <f t="shared" si="0"/>
        <v>eine</v>
      </c>
      <c r="K55" t="str">
        <f t="shared" si="0"/>
        <v>die</v>
      </c>
      <c r="L55" t="str">
        <f t="shared" si="0"/>
        <v>die</v>
      </c>
      <c r="M55" t="str">
        <f t="shared" si="0"/>
        <v>errichtete</v>
      </c>
      <c r="N55" t="str">
        <f t="shared" si="0"/>
        <v>errichtete</v>
      </c>
      <c r="O55" t="str">
        <f t="shared" si="0"/>
        <v>genommene</v>
      </c>
      <c r="P55" t="str">
        <f t="shared" si="0"/>
        <v>genommene</v>
      </c>
      <c r="Q55" s="1" t="str">
        <f t="shared" si="0"/>
        <v>ihr</v>
      </c>
      <c r="R55" s="1" t="s">
        <v>210</v>
      </c>
    </row>
    <row r="56" spans="3:18" ht="12.75" hidden="1">
      <c r="C56" s="1" t="s">
        <v>72</v>
      </c>
      <c r="G56" t="s">
        <v>148</v>
      </c>
      <c r="H56">
        <v>3</v>
      </c>
      <c r="I56" t="str">
        <f t="shared" si="0"/>
        <v>ein</v>
      </c>
      <c r="J56" t="str">
        <f t="shared" si="0"/>
        <v>ein</v>
      </c>
      <c r="K56" t="str">
        <f t="shared" si="0"/>
        <v>das</v>
      </c>
      <c r="L56" t="str">
        <f t="shared" si="0"/>
        <v>das</v>
      </c>
      <c r="M56" t="str">
        <f t="shared" si="0"/>
        <v>errichtetes</v>
      </c>
      <c r="N56" t="str">
        <f t="shared" si="0"/>
        <v>errichtete</v>
      </c>
      <c r="O56" t="str">
        <f t="shared" si="0"/>
        <v>genommenes</v>
      </c>
      <c r="P56" t="str">
        <f t="shared" si="0"/>
        <v>genommene</v>
      </c>
      <c r="Q56" s="1" t="str">
        <f t="shared" si="0"/>
        <v>sein</v>
      </c>
      <c r="R56" s="1" t="s">
        <v>210</v>
      </c>
    </row>
    <row r="57" spans="3:18" ht="12.75" hidden="1">
      <c r="C57" s="1" t="s">
        <v>61</v>
      </c>
      <c r="G57" t="s">
        <v>149</v>
      </c>
      <c r="H57">
        <v>1</v>
      </c>
      <c r="I57" t="str">
        <f t="shared" si="0"/>
        <v>ein</v>
      </c>
      <c r="J57" t="str">
        <f t="shared" si="0"/>
        <v>einen</v>
      </c>
      <c r="K57" t="str">
        <f t="shared" si="0"/>
        <v>der</v>
      </c>
      <c r="L57" t="str">
        <f t="shared" si="0"/>
        <v>den</v>
      </c>
      <c r="M57" t="str">
        <f t="shared" si="0"/>
        <v>errichteten</v>
      </c>
      <c r="N57" t="str">
        <f t="shared" si="0"/>
        <v>errichteter</v>
      </c>
      <c r="O57" t="str">
        <f t="shared" si="0"/>
        <v>genommenen</v>
      </c>
      <c r="P57" t="str">
        <f t="shared" si="0"/>
        <v>genommener</v>
      </c>
      <c r="Q57" s="1" t="str">
        <f t="shared" si="0"/>
        <v>sein</v>
      </c>
      <c r="R57" s="1" t="s">
        <v>210</v>
      </c>
    </row>
    <row r="58" spans="3:18" ht="15.75" hidden="1">
      <c r="C58" s="1" t="s">
        <v>58</v>
      </c>
      <c r="G58" t="s">
        <v>150</v>
      </c>
      <c r="H58">
        <v>1</v>
      </c>
      <c r="I58" t="str">
        <f t="shared" si="0"/>
        <v>ein</v>
      </c>
      <c r="J58" t="str">
        <f t="shared" si="0"/>
        <v>einen</v>
      </c>
      <c r="K58" t="str">
        <f t="shared" si="0"/>
        <v>der</v>
      </c>
      <c r="L58" t="str">
        <f aca="true" t="shared" si="1" ref="J58:Q90">IF($H58=1,L$27,IF($H58=2,L$28,IF($H58=3,L$29,"")))</f>
        <v>den</v>
      </c>
      <c r="M58" t="str">
        <f t="shared" si="1"/>
        <v>errichteten</v>
      </c>
      <c r="N58" t="str">
        <f t="shared" si="1"/>
        <v>errichteter</v>
      </c>
      <c r="O58" t="str">
        <f t="shared" si="1"/>
        <v>genommenen</v>
      </c>
      <c r="P58" t="str">
        <f t="shared" si="1"/>
        <v>genommener</v>
      </c>
      <c r="Q58" s="1" t="str">
        <f t="shared" si="1"/>
        <v>sein</v>
      </c>
      <c r="R58" s="1" t="s">
        <v>210</v>
      </c>
    </row>
    <row r="59" spans="3:18" ht="15.75" hidden="1">
      <c r="C59" s="1" t="s">
        <v>59</v>
      </c>
      <c r="G59" t="s">
        <v>151</v>
      </c>
      <c r="H59">
        <v>1</v>
      </c>
      <c r="I59" t="str">
        <f aca="true" t="shared" si="2" ref="I59:I113">IF($H59=1,I$27,IF($H59=2,I$28,IF($H59=3,I$29,"")))</f>
        <v>ein</v>
      </c>
      <c r="J59" t="str">
        <f t="shared" si="1"/>
        <v>einen</v>
      </c>
      <c r="K59" t="str">
        <f t="shared" si="1"/>
        <v>der</v>
      </c>
      <c r="L59" t="str">
        <f t="shared" si="1"/>
        <v>den</v>
      </c>
      <c r="M59" t="str">
        <f t="shared" si="1"/>
        <v>errichteten</v>
      </c>
      <c r="N59" t="str">
        <f t="shared" si="1"/>
        <v>errichteter</v>
      </c>
      <c r="O59" t="str">
        <f t="shared" si="1"/>
        <v>genommenen</v>
      </c>
      <c r="P59" t="str">
        <f t="shared" si="1"/>
        <v>genommener</v>
      </c>
      <c r="Q59" s="1" t="str">
        <f t="shared" si="1"/>
        <v>sein</v>
      </c>
      <c r="R59" s="1" t="s">
        <v>210</v>
      </c>
    </row>
    <row r="60" spans="3:18" ht="15.75" hidden="1">
      <c r="C60" s="1" t="s">
        <v>82</v>
      </c>
      <c r="G60" t="s">
        <v>152</v>
      </c>
      <c r="H60">
        <v>1</v>
      </c>
      <c r="I60" t="str">
        <f t="shared" si="2"/>
        <v>ein</v>
      </c>
      <c r="J60" t="str">
        <f t="shared" si="1"/>
        <v>einen</v>
      </c>
      <c r="K60" t="str">
        <f t="shared" si="1"/>
        <v>der</v>
      </c>
      <c r="L60" t="str">
        <f t="shared" si="1"/>
        <v>den</v>
      </c>
      <c r="M60" t="str">
        <f t="shared" si="1"/>
        <v>errichteten</v>
      </c>
      <c r="N60" t="str">
        <f t="shared" si="1"/>
        <v>errichteter</v>
      </c>
      <c r="O60" t="str">
        <f t="shared" si="1"/>
        <v>genommenen</v>
      </c>
      <c r="P60" t="str">
        <f t="shared" si="1"/>
        <v>genommener</v>
      </c>
      <c r="Q60" s="1" t="str">
        <f t="shared" si="1"/>
        <v>sein</v>
      </c>
      <c r="R60" s="1" t="s">
        <v>210</v>
      </c>
    </row>
    <row r="61" spans="3:18" ht="15.75" hidden="1">
      <c r="C61" s="1" t="s">
        <v>83</v>
      </c>
      <c r="G61" t="s">
        <v>153</v>
      </c>
      <c r="H61">
        <v>3</v>
      </c>
      <c r="I61" t="str">
        <f t="shared" si="2"/>
        <v>ein</v>
      </c>
      <c r="J61" t="str">
        <f t="shared" si="1"/>
        <v>ein</v>
      </c>
      <c r="K61" t="str">
        <f t="shared" si="1"/>
        <v>das</v>
      </c>
      <c r="L61" t="str">
        <f t="shared" si="1"/>
        <v>das</v>
      </c>
      <c r="M61" t="str">
        <f t="shared" si="1"/>
        <v>errichtetes</v>
      </c>
      <c r="N61" t="str">
        <f t="shared" si="1"/>
        <v>errichtete</v>
      </c>
      <c r="O61" t="str">
        <f t="shared" si="1"/>
        <v>genommenes</v>
      </c>
      <c r="P61" t="str">
        <f t="shared" si="1"/>
        <v>genommene</v>
      </c>
      <c r="Q61" s="1" t="str">
        <f t="shared" si="1"/>
        <v>sein</v>
      </c>
      <c r="R61" s="1" t="s">
        <v>210</v>
      </c>
    </row>
    <row r="62" spans="3:18" ht="12.75" hidden="1">
      <c r="C62" s="1" t="s">
        <v>8</v>
      </c>
      <c r="G62" t="s">
        <v>154</v>
      </c>
      <c r="H62">
        <v>1</v>
      </c>
      <c r="I62" t="str">
        <f t="shared" si="2"/>
        <v>ein</v>
      </c>
      <c r="J62" t="str">
        <f t="shared" si="1"/>
        <v>einen</v>
      </c>
      <c r="K62" t="str">
        <f t="shared" si="1"/>
        <v>der</v>
      </c>
      <c r="L62" t="str">
        <f t="shared" si="1"/>
        <v>den</v>
      </c>
      <c r="M62" t="str">
        <f t="shared" si="1"/>
        <v>errichteten</v>
      </c>
      <c r="N62" t="str">
        <f t="shared" si="1"/>
        <v>errichteter</v>
      </c>
      <c r="O62" t="str">
        <f t="shared" si="1"/>
        <v>genommenen</v>
      </c>
      <c r="P62" t="str">
        <f t="shared" si="1"/>
        <v>genommener</v>
      </c>
      <c r="Q62" s="1" t="str">
        <f t="shared" si="1"/>
        <v>sein</v>
      </c>
      <c r="R62" s="1" t="s">
        <v>210</v>
      </c>
    </row>
    <row r="63" spans="7:18" ht="12.75" hidden="1">
      <c r="G63" t="s">
        <v>108</v>
      </c>
      <c r="H63">
        <v>1</v>
      </c>
      <c r="I63" t="str">
        <f t="shared" si="2"/>
        <v>ein</v>
      </c>
      <c r="J63" t="str">
        <f t="shared" si="1"/>
        <v>einen</v>
      </c>
      <c r="K63" t="str">
        <f t="shared" si="1"/>
        <v>der</v>
      </c>
      <c r="L63" t="str">
        <f t="shared" si="1"/>
        <v>den</v>
      </c>
      <c r="M63" t="str">
        <f t="shared" si="1"/>
        <v>errichteten</v>
      </c>
      <c r="N63" t="str">
        <f t="shared" si="1"/>
        <v>errichteter</v>
      </c>
      <c r="O63" t="str">
        <f t="shared" si="1"/>
        <v>genommenen</v>
      </c>
      <c r="P63" t="str">
        <f t="shared" si="1"/>
        <v>genommener</v>
      </c>
      <c r="Q63" s="1" t="str">
        <f t="shared" si="1"/>
        <v>sein</v>
      </c>
      <c r="R63" s="1" t="s">
        <v>210</v>
      </c>
    </row>
    <row r="64" spans="7:18" ht="12.75" hidden="1">
      <c r="G64" t="s">
        <v>155</v>
      </c>
      <c r="H64">
        <v>2</v>
      </c>
      <c r="I64" t="str">
        <f t="shared" si="2"/>
        <v>eine</v>
      </c>
      <c r="J64" t="str">
        <f t="shared" si="1"/>
        <v>eine</v>
      </c>
      <c r="K64" t="str">
        <f t="shared" si="1"/>
        <v>die</v>
      </c>
      <c r="L64" t="str">
        <f t="shared" si="1"/>
        <v>die</v>
      </c>
      <c r="M64" t="str">
        <f t="shared" si="1"/>
        <v>errichtete</v>
      </c>
      <c r="N64" t="str">
        <f t="shared" si="1"/>
        <v>errichtete</v>
      </c>
      <c r="O64" t="str">
        <f t="shared" si="1"/>
        <v>genommene</v>
      </c>
      <c r="P64" t="str">
        <f t="shared" si="1"/>
        <v>genommene</v>
      </c>
      <c r="Q64" s="1" t="str">
        <f t="shared" si="1"/>
        <v>ihr</v>
      </c>
      <c r="R64" s="1" t="s">
        <v>210</v>
      </c>
    </row>
    <row r="65" spans="7:18" ht="12.75" hidden="1">
      <c r="G65" t="s">
        <v>156</v>
      </c>
      <c r="H65">
        <v>1</v>
      </c>
      <c r="I65" t="str">
        <f t="shared" si="2"/>
        <v>ein</v>
      </c>
      <c r="J65" t="str">
        <f t="shared" si="1"/>
        <v>einen</v>
      </c>
      <c r="K65" t="str">
        <f t="shared" si="1"/>
        <v>der</v>
      </c>
      <c r="L65" t="str">
        <f t="shared" si="1"/>
        <v>den</v>
      </c>
      <c r="M65" t="str">
        <f t="shared" si="1"/>
        <v>errichteten</v>
      </c>
      <c r="N65" t="str">
        <f t="shared" si="1"/>
        <v>errichteter</v>
      </c>
      <c r="O65" t="str">
        <f t="shared" si="1"/>
        <v>genommenen</v>
      </c>
      <c r="P65" t="str">
        <f t="shared" si="1"/>
        <v>genommener</v>
      </c>
      <c r="Q65" s="1" t="str">
        <f t="shared" si="1"/>
        <v>sein</v>
      </c>
      <c r="R65" s="1" t="s">
        <v>210</v>
      </c>
    </row>
    <row r="66" spans="7:18" ht="12.75" hidden="1">
      <c r="G66" t="s">
        <v>157</v>
      </c>
      <c r="H66">
        <v>2</v>
      </c>
      <c r="I66" t="str">
        <f t="shared" si="2"/>
        <v>eine</v>
      </c>
      <c r="J66" t="str">
        <f t="shared" si="1"/>
        <v>eine</v>
      </c>
      <c r="K66" t="str">
        <f t="shared" si="1"/>
        <v>die</v>
      </c>
      <c r="L66" t="str">
        <f t="shared" si="1"/>
        <v>die</v>
      </c>
      <c r="M66" t="str">
        <f t="shared" si="1"/>
        <v>errichtete</v>
      </c>
      <c r="N66" t="str">
        <f t="shared" si="1"/>
        <v>errichtete</v>
      </c>
      <c r="O66" t="str">
        <f t="shared" si="1"/>
        <v>genommene</v>
      </c>
      <c r="P66" t="str">
        <f t="shared" si="1"/>
        <v>genommene</v>
      </c>
      <c r="Q66" s="1" t="str">
        <f t="shared" si="1"/>
        <v>ihr</v>
      </c>
      <c r="R66" s="1" t="s">
        <v>210</v>
      </c>
    </row>
    <row r="67" spans="7:18" ht="12.75" hidden="1">
      <c r="G67" t="s">
        <v>158</v>
      </c>
      <c r="H67">
        <v>1</v>
      </c>
      <c r="I67" t="str">
        <f t="shared" si="2"/>
        <v>ein</v>
      </c>
      <c r="J67" t="str">
        <f t="shared" si="1"/>
        <v>einen</v>
      </c>
      <c r="K67" t="str">
        <f t="shared" si="1"/>
        <v>der</v>
      </c>
      <c r="L67" t="str">
        <f t="shared" si="1"/>
        <v>den</v>
      </c>
      <c r="M67" t="str">
        <f t="shared" si="1"/>
        <v>errichteten</v>
      </c>
      <c r="N67" t="str">
        <f t="shared" si="1"/>
        <v>errichteter</v>
      </c>
      <c r="O67" t="str">
        <f t="shared" si="1"/>
        <v>genommenen</v>
      </c>
      <c r="P67" t="str">
        <f t="shared" si="1"/>
        <v>genommener</v>
      </c>
      <c r="Q67" s="1" t="str">
        <f t="shared" si="1"/>
        <v>sein</v>
      </c>
      <c r="R67" s="1" t="s">
        <v>210</v>
      </c>
    </row>
    <row r="68" spans="7:18" ht="12.75" hidden="1">
      <c r="G68" t="s">
        <v>159</v>
      </c>
      <c r="H68">
        <v>3</v>
      </c>
      <c r="I68" t="str">
        <f t="shared" si="2"/>
        <v>ein</v>
      </c>
      <c r="J68" t="str">
        <f t="shared" si="1"/>
        <v>ein</v>
      </c>
      <c r="K68" t="str">
        <f t="shared" si="1"/>
        <v>das</v>
      </c>
      <c r="L68" t="str">
        <f t="shared" si="1"/>
        <v>das</v>
      </c>
      <c r="M68" t="str">
        <f t="shared" si="1"/>
        <v>errichtetes</v>
      </c>
      <c r="N68" t="str">
        <f t="shared" si="1"/>
        <v>errichtete</v>
      </c>
      <c r="O68" t="str">
        <f t="shared" si="1"/>
        <v>genommenes</v>
      </c>
      <c r="P68" t="str">
        <f t="shared" si="1"/>
        <v>genommene</v>
      </c>
      <c r="Q68" s="1" t="str">
        <f t="shared" si="1"/>
        <v>sein</v>
      </c>
      <c r="R68" s="1" t="s">
        <v>210</v>
      </c>
    </row>
    <row r="69" spans="7:18" ht="12.75" hidden="1">
      <c r="G69" t="s">
        <v>34</v>
      </c>
      <c r="H69">
        <v>3</v>
      </c>
      <c r="I69" t="str">
        <f t="shared" si="2"/>
        <v>ein</v>
      </c>
      <c r="J69" t="str">
        <f t="shared" si="1"/>
        <v>ein</v>
      </c>
      <c r="K69" t="str">
        <f t="shared" si="1"/>
        <v>das</v>
      </c>
      <c r="L69" t="str">
        <f t="shared" si="1"/>
        <v>das</v>
      </c>
      <c r="M69" t="str">
        <f t="shared" si="1"/>
        <v>errichtetes</v>
      </c>
      <c r="N69" t="str">
        <f t="shared" si="1"/>
        <v>errichtete</v>
      </c>
      <c r="O69" t="str">
        <f t="shared" si="1"/>
        <v>genommenes</v>
      </c>
      <c r="P69" t="str">
        <f t="shared" si="1"/>
        <v>genommene</v>
      </c>
      <c r="Q69" s="1" t="str">
        <f t="shared" si="1"/>
        <v>sein</v>
      </c>
      <c r="R69" s="1" t="s">
        <v>210</v>
      </c>
    </row>
    <row r="70" spans="7:18" ht="12.75" hidden="1">
      <c r="G70" t="s">
        <v>160</v>
      </c>
      <c r="H70">
        <v>1</v>
      </c>
      <c r="I70" t="str">
        <f t="shared" si="2"/>
        <v>ein</v>
      </c>
      <c r="J70" t="str">
        <f t="shared" si="1"/>
        <v>einen</v>
      </c>
      <c r="K70" t="str">
        <f t="shared" si="1"/>
        <v>der</v>
      </c>
      <c r="L70" t="str">
        <f t="shared" si="1"/>
        <v>den</v>
      </c>
      <c r="M70" t="str">
        <f t="shared" si="1"/>
        <v>errichteten</v>
      </c>
      <c r="N70" t="str">
        <f t="shared" si="1"/>
        <v>errichteter</v>
      </c>
      <c r="O70" t="str">
        <f t="shared" si="1"/>
        <v>genommenen</v>
      </c>
      <c r="P70" t="str">
        <f t="shared" si="1"/>
        <v>genommener</v>
      </c>
      <c r="Q70" s="1" t="str">
        <f t="shared" si="1"/>
        <v>sein</v>
      </c>
      <c r="R70" s="1" t="s">
        <v>210</v>
      </c>
    </row>
    <row r="71" spans="7:18" ht="12.75" hidden="1">
      <c r="G71" t="s">
        <v>161</v>
      </c>
      <c r="H71">
        <v>1</v>
      </c>
      <c r="I71" t="str">
        <f t="shared" si="2"/>
        <v>ein</v>
      </c>
      <c r="J71" t="str">
        <f t="shared" si="1"/>
        <v>einen</v>
      </c>
      <c r="K71" t="str">
        <f t="shared" si="1"/>
        <v>der</v>
      </c>
      <c r="L71" t="str">
        <f t="shared" si="1"/>
        <v>den</v>
      </c>
      <c r="M71" t="str">
        <f t="shared" si="1"/>
        <v>errichteten</v>
      </c>
      <c r="N71" t="str">
        <f t="shared" si="1"/>
        <v>errichteter</v>
      </c>
      <c r="O71" t="str">
        <f t="shared" si="1"/>
        <v>genommenen</v>
      </c>
      <c r="P71" t="str">
        <f t="shared" si="1"/>
        <v>genommener</v>
      </c>
      <c r="Q71" s="1" t="str">
        <f t="shared" si="1"/>
        <v>sein</v>
      </c>
      <c r="R71" s="1" t="s">
        <v>210</v>
      </c>
    </row>
    <row r="72" spans="7:18" ht="12.75" hidden="1">
      <c r="G72" t="s">
        <v>110</v>
      </c>
      <c r="H72">
        <v>1</v>
      </c>
      <c r="I72" t="str">
        <f t="shared" si="2"/>
        <v>ein</v>
      </c>
      <c r="J72" t="str">
        <f t="shared" si="1"/>
        <v>einen</v>
      </c>
      <c r="K72" t="str">
        <f t="shared" si="1"/>
        <v>der</v>
      </c>
      <c r="L72" t="str">
        <f t="shared" si="1"/>
        <v>den</v>
      </c>
      <c r="M72" t="str">
        <f t="shared" si="1"/>
        <v>errichteten</v>
      </c>
      <c r="N72" t="str">
        <f t="shared" si="1"/>
        <v>errichteter</v>
      </c>
      <c r="O72" t="str">
        <f t="shared" si="1"/>
        <v>genommenen</v>
      </c>
      <c r="P72" t="str">
        <f t="shared" si="1"/>
        <v>genommener</v>
      </c>
      <c r="Q72" s="1" t="str">
        <f t="shared" si="1"/>
        <v>sein</v>
      </c>
      <c r="R72" s="1" t="s">
        <v>210</v>
      </c>
    </row>
    <row r="73" spans="7:18" ht="12.75" hidden="1">
      <c r="G73" t="s">
        <v>162</v>
      </c>
      <c r="H73">
        <v>1</v>
      </c>
      <c r="I73" t="str">
        <f t="shared" si="2"/>
        <v>ein</v>
      </c>
      <c r="J73" t="str">
        <f t="shared" si="1"/>
        <v>einen</v>
      </c>
      <c r="K73" t="str">
        <f t="shared" si="1"/>
        <v>der</v>
      </c>
      <c r="L73" t="str">
        <f t="shared" si="1"/>
        <v>den</v>
      </c>
      <c r="M73" t="str">
        <f t="shared" si="1"/>
        <v>errichteten</v>
      </c>
      <c r="N73" t="str">
        <f t="shared" si="1"/>
        <v>errichteter</v>
      </c>
      <c r="O73" t="str">
        <f t="shared" si="1"/>
        <v>genommenen</v>
      </c>
      <c r="P73" t="str">
        <f t="shared" si="1"/>
        <v>genommener</v>
      </c>
      <c r="Q73" s="1" t="str">
        <f t="shared" si="1"/>
        <v>sein</v>
      </c>
      <c r="R73" s="1" t="s">
        <v>210</v>
      </c>
    </row>
    <row r="74" spans="7:18" ht="12.75" hidden="1">
      <c r="G74" t="s">
        <v>163</v>
      </c>
      <c r="H74">
        <v>1</v>
      </c>
      <c r="I74" t="str">
        <f t="shared" si="2"/>
        <v>ein</v>
      </c>
      <c r="J74" t="str">
        <f t="shared" si="1"/>
        <v>einen</v>
      </c>
      <c r="K74" t="str">
        <f t="shared" si="1"/>
        <v>der</v>
      </c>
      <c r="L74" t="str">
        <f t="shared" si="1"/>
        <v>den</v>
      </c>
      <c r="M74" t="str">
        <f t="shared" si="1"/>
        <v>errichteten</v>
      </c>
      <c r="N74" t="str">
        <f t="shared" si="1"/>
        <v>errichteter</v>
      </c>
      <c r="O74" t="str">
        <f t="shared" si="1"/>
        <v>genommenen</v>
      </c>
      <c r="P74" t="str">
        <f t="shared" si="1"/>
        <v>genommener</v>
      </c>
      <c r="Q74" s="1" t="str">
        <f t="shared" si="1"/>
        <v>sein</v>
      </c>
      <c r="R74" s="1" t="s">
        <v>210</v>
      </c>
    </row>
    <row r="75" spans="7:18" ht="12.75" hidden="1">
      <c r="G75" t="s">
        <v>164</v>
      </c>
      <c r="H75">
        <v>2</v>
      </c>
      <c r="I75" t="str">
        <f t="shared" si="2"/>
        <v>eine</v>
      </c>
      <c r="J75" t="str">
        <f t="shared" si="1"/>
        <v>eine</v>
      </c>
      <c r="K75" t="str">
        <f t="shared" si="1"/>
        <v>die</v>
      </c>
      <c r="L75" t="str">
        <f t="shared" si="1"/>
        <v>die</v>
      </c>
      <c r="M75" t="str">
        <f t="shared" si="1"/>
        <v>errichtete</v>
      </c>
      <c r="N75" t="str">
        <f t="shared" si="1"/>
        <v>errichtete</v>
      </c>
      <c r="O75" t="str">
        <f t="shared" si="1"/>
        <v>genommene</v>
      </c>
      <c r="P75" t="str">
        <f t="shared" si="1"/>
        <v>genommene</v>
      </c>
      <c r="Q75" s="1" t="str">
        <f t="shared" si="1"/>
        <v>ihr</v>
      </c>
      <c r="R75" s="1" t="s">
        <v>210</v>
      </c>
    </row>
    <row r="76" spans="7:18" ht="12.75" hidden="1">
      <c r="G76" t="s">
        <v>33</v>
      </c>
      <c r="H76">
        <v>1</v>
      </c>
      <c r="I76" t="str">
        <f t="shared" si="2"/>
        <v>ein</v>
      </c>
      <c r="J76" t="str">
        <f t="shared" si="1"/>
        <v>einen</v>
      </c>
      <c r="K76" t="str">
        <f t="shared" si="1"/>
        <v>der</v>
      </c>
      <c r="L76" t="str">
        <f t="shared" si="1"/>
        <v>den</v>
      </c>
      <c r="M76" t="str">
        <f t="shared" si="1"/>
        <v>errichteten</v>
      </c>
      <c r="N76" t="str">
        <f t="shared" si="1"/>
        <v>errichteter</v>
      </c>
      <c r="O76" t="str">
        <f t="shared" si="1"/>
        <v>genommenen</v>
      </c>
      <c r="P76" t="str">
        <f t="shared" si="1"/>
        <v>genommener</v>
      </c>
      <c r="Q76" s="1" t="str">
        <f t="shared" si="1"/>
        <v>sein</v>
      </c>
      <c r="R76" s="1" t="s">
        <v>210</v>
      </c>
    </row>
    <row r="77" spans="7:18" ht="12.75" hidden="1">
      <c r="G77" t="s">
        <v>165</v>
      </c>
      <c r="H77">
        <v>1</v>
      </c>
      <c r="I77" t="str">
        <f t="shared" si="2"/>
        <v>ein</v>
      </c>
      <c r="J77" t="str">
        <f t="shared" si="1"/>
        <v>einen</v>
      </c>
      <c r="K77" t="str">
        <f t="shared" si="1"/>
        <v>der</v>
      </c>
      <c r="L77" t="str">
        <f t="shared" si="1"/>
        <v>den</v>
      </c>
      <c r="M77" t="str">
        <f t="shared" si="1"/>
        <v>errichteten</v>
      </c>
      <c r="N77" t="str">
        <f t="shared" si="1"/>
        <v>errichteter</v>
      </c>
      <c r="O77" t="str">
        <f t="shared" si="1"/>
        <v>genommenen</v>
      </c>
      <c r="P77" t="str">
        <f t="shared" si="1"/>
        <v>genommener</v>
      </c>
      <c r="Q77" s="1" t="str">
        <f t="shared" si="1"/>
        <v>sein</v>
      </c>
      <c r="R77" s="1" t="s">
        <v>210</v>
      </c>
    </row>
    <row r="78" spans="7:18" ht="12.75" hidden="1">
      <c r="G78" t="s">
        <v>240</v>
      </c>
      <c r="H78">
        <v>3</v>
      </c>
      <c r="I78" t="str">
        <f t="shared" si="2"/>
        <v>ein</v>
      </c>
      <c r="J78" t="str">
        <f t="shared" si="1"/>
        <v>ein</v>
      </c>
      <c r="K78" t="str">
        <f t="shared" si="1"/>
        <v>das</v>
      </c>
      <c r="L78" t="str">
        <f t="shared" si="1"/>
        <v>das</v>
      </c>
      <c r="M78" t="str">
        <f t="shared" si="1"/>
        <v>errichtetes</v>
      </c>
      <c r="N78" t="str">
        <f t="shared" si="1"/>
        <v>errichtete</v>
      </c>
      <c r="O78" t="str">
        <f t="shared" si="1"/>
        <v>genommenes</v>
      </c>
      <c r="P78" t="str">
        <f t="shared" si="1"/>
        <v>genommene</v>
      </c>
      <c r="Q78" s="1" t="str">
        <f t="shared" si="1"/>
        <v>sein</v>
      </c>
      <c r="R78" s="1" t="s">
        <v>209</v>
      </c>
    </row>
    <row r="79" spans="7:18" ht="12.75" hidden="1">
      <c r="G79" t="s">
        <v>166</v>
      </c>
      <c r="H79">
        <v>3</v>
      </c>
      <c r="I79" t="str">
        <f t="shared" si="2"/>
        <v>ein</v>
      </c>
      <c r="J79" t="str">
        <f t="shared" si="1"/>
        <v>ein</v>
      </c>
      <c r="K79" t="str">
        <f t="shared" si="1"/>
        <v>das</v>
      </c>
      <c r="L79" t="str">
        <f t="shared" si="1"/>
        <v>das</v>
      </c>
      <c r="M79" t="str">
        <f t="shared" si="1"/>
        <v>errichtetes</v>
      </c>
      <c r="N79" t="str">
        <f t="shared" si="1"/>
        <v>errichtete</v>
      </c>
      <c r="O79" t="str">
        <f t="shared" si="1"/>
        <v>genommenes</v>
      </c>
      <c r="P79" t="str">
        <f t="shared" si="1"/>
        <v>genommene</v>
      </c>
      <c r="Q79" s="1" t="str">
        <f t="shared" si="1"/>
        <v>sein</v>
      </c>
      <c r="R79" s="1" t="s">
        <v>211</v>
      </c>
    </row>
    <row r="80" spans="7:18" ht="12.75" hidden="1">
      <c r="G80" t="s">
        <v>167</v>
      </c>
      <c r="H80">
        <v>1</v>
      </c>
      <c r="I80" t="str">
        <f t="shared" si="2"/>
        <v>ein</v>
      </c>
      <c r="J80" t="str">
        <f t="shared" si="1"/>
        <v>einen</v>
      </c>
      <c r="K80" t="str">
        <f t="shared" si="1"/>
        <v>der</v>
      </c>
      <c r="L80" t="str">
        <f t="shared" si="1"/>
        <v>den</v>
      </c>
      <c r="M80" t="str">
        <f t="shared" si="1"/>
        <v>errichteten</v>
      </c>
      <c r="N80" t="str">
        <f t="shared" si="1"/>
        <v>errichteter</v>
      </c>
      <c r="O80" t="str">
        <f t="shared" si="1"/>
        <v>genommenen</v>
      </c>
      <c r="P80" t="str">
        <f t="shared" si="1"/>
        <v>genommener</v>
      </c>
      <c r="Q80" s="1" t="str">
        <f t="shared" si="1"/>
        <v>sein</v>
      </c>
      <c r="R80" s="1" t="s">
        <v>211</v>
      </c>
    </row>
    <row r="81" spans="7:18" ht="12.75" hidden="1">
      <c r="G81" t="s">
        <v>168</v>
      </c>
      <c r="H81">
        <v>2</v>
      </c>
      <c r="I81" t="str">
        <f t="shared" si="2"/>
        <v>eine</v>
      </c>
      <c r="J81" t="str">
        <f t="shared" si="1"/>
        <v>eine</v>
      </c>
      <c r="K81" t="str">
        <f t="shared" si="1"/>
        <v>die</v>
      </c>
      <c r="L81" t="str">
        <f t="shared" si="1"/>
        <v>die</v>
      </c>
      <c r="M81" t="str">
        <f t="shared" si="1"/>
        <v>errichtete</v>
      </c>
      <c r="N81" t="str">
        <f t="shared" si="1"/>
        <v>errichtete</v>
      </c>
      <c r="O81" t="str">
        <f t="shared" si="1"/>
        <v>genommene</v>
      </c>
      <c r="P81" t="str">
        <f t="shared" si="1"/>
        <v>genommene</v>
      </c>
      <c r="Q81" s="1" t="str">
        <f t="shared" si="1"/>
        <v>ihr</v>
      </c>
      <c r="R81" s="1" t="s">
        <v>210</v>
      </c>
    </row>
    <row r="82" spans="7:18" ht="12.75" hidden="1">
      <c r="G82" t="s">
        <v>169</v>
      </c>
      <c r="H82">
        <v>1</v>
      </c>
      <c r="I82" t="str">
        <f t="shared" si="2"/>
        <v>ein</v>
      </c>
      <c r="J82" t="str">
        <f t="shared" si="1"/>
        <v>einen</v>
      </c>
      <c r="K82" t="str">
        <f t="shared" si="1"/>
        <v>der</v>
      </c>
      <c r="L82" t="str">
        <f t="shared" si="1"/>
        <v>den</v>
      </c>
      <c r="M82" t="str">
        <f t="shared" si="1"/>
        <v>errichteten</v>
      </c>
      <c r="N82" t="str">
        <f t="shared" si="1"/>
        <v>errichteter</v>
      </c>
      <c r="O82" t="str">
        <f t="shared" si="1"/>
        <v>genommenen</v>
      </c>
      <c r="P82" t="str">
        <f t="shared" si="1"/>
        <v>genommener</v>
      </c>
      <c r="Q82" s="1" t="str">
        <f t="shared" si="1"/>
        <v>sein</v>
      </c>
      <c r="R82" s="1" t="s">
        <v>210</v>
      </c>
    </row>
    <row r="83" spans="7:18" ht="12.75" hidden="1">
      <c r="G83" t="s">
        <v>170</v>
      </c>
      <c r="H83">
        <v>1</v>
      </c>
      <c r="I83" t="str">
        <f t="shared" si="2"/>
        <v>ein</v>
      </c>
      <c r="J83" t="str">
        <f t="shared" si="1"/>
        <v>einen</v>
      </c>
      <c r="K83" t="str">
        <f t="shared" si="1"/>
        <v>der</v>
      </c>
      <c r="L83" t="str">
        <f t="shared" si="1"/>
        <v>den</v>
      </c>
      <c r="M83" t="str">
        <f t="shared" si="1"/>
        <v>errichteten</v>
      </c>
      <c r="N83" t="str">
        <f t="shared" si="1"/>
        <v>errichteter</v>
      </c>
      <c r="O83" t="str">
        <f t="shared" si="1"/>
        <v>genommenen</v>
      </c>
      <c r="P83" t="str">
        <f t="shared" si="1"/>
        <v>genommener</v>
      </c>
      <c r="Q83" s="1" t="str">
        <f t="shared" si="1"/>
        <v>sein</v>
      </c>
      <c r="R83" s="1" t="s">
        <v>210</v>
      </c>
    </row>
    <row r="84" spans="7:18" ht="12.75" hidden="1">
      <c r="G84" t="s">
        <v>171</v>
      </c>
      <c r="H84">
        <v>1</v>
      </c>
      <c r="I84" t="str">
        <f t="shared" si="2"/>
        <v>ein</v>
      </c>
      <c r="J84" t="str">
        <f t="shared" si="1"/>
        <v>einen</v>
      </c>
      <c r="K84" t="str">
        <f t="shared" si="1"/>
        <v>der</v>
      </c>
      <c r="L84" t="str">
        <f t="shared" si="1"/>
        <v>den</v>
      </c>
      <c r="M84" t="str">
        <f t="shared" si="1"/>
        <v>errichteten</v>
      </c>
      <c r="N84" t="str">
        <f t="shared" si="1"/>
        <v>errichteter</v>
      </c>
      <c r="O84" t="str">
        <f t="shared" si="1"/>
        <v>genommenen</v>
      </c>
      <c r="P84" t="str">
        <f t="shared" si="1"/>
        <v>genommener</v>
      </c>
      <c r="Q84" s="1" t="str">
        <f t="shared" si="1"/>
        <v>sein</v>
      </c>
      <c r="R84" s="1" t="s">
        <v>209</v>
      </c>
    </row>
    <row r="85" spans="7:18" ht="12.75" hidden="1">
      <c r="G85" t="s">
        <v>172</v>
      </c>
      <c r="H85">
        <v>2</v>
      </c>
      <c r="I85" t="str">
        <f t="shared" si="2"/>
        <v>eine</v>
      </c>
      <c r="J85" t="str">
        <f t="shared" si="1"/>
        <v>eine</v>
      </c>
      <c r="K85" t="str">
        <f t="shared" si="1"/>
        <v>die</v>
      </c>
      <c r="L85" t="str">
        <f t="shared" si="1"/>
        <v>die</v>
      </c>
      <c r="M85" t="str">
        <f t="shared" si="1"/>
        <v>errichtete</v>
      </c>
      <c r="N85" t="str">
        <f t="shared" si="1"/>
        <v>errichtete</v>
      </c>
      <c r="O85" t="str">
        <f t="shared" si="1"/>
        <v>genommene</v>
      </c>
      <c r="P85" t="str">
        <f t="shared" si="1"/>
        <v>genommene</v>
      </c>
      <c r="Q85" s="1" t="str">
        <f t="shared" si="1"/>
        <v>ihr</v>
      </c>
      <c r="R85" s="1" t="s">
        <v>209</v>
      </c>
    </row>
    <row r="86" spans="7:18" ht="12.75" hidden="1">
      <c r="G86" t="s">
        <v>173</v>
      </c>
      <c r="H86">
        <v>1</v>
      </c>
      <c r="I86" t="str">
        <f t="shared" si="2"/>
        <v>ein</v>
      </c>
      <c r="J86" t="str">
        <f t="shared" si="1"/>
        <v>einen</v>
      </c>
      <c r="K86" t="str">
        <f t="shared" si="1"/>
        <v>der</v>
      </c>
      <c r="L86" t="str">
        <f t="shared" si="1"/>
        <v>den</v>
      </c>
      <c r="M86" t="str">
        <f t="shared" si="1"/>
        <v>errichteten</v>
      </c>
      <c r="N86" t="str">
        <f t="shared" si="1"/>
        <v>errichteter</v>
      </c>
      <c r="O86" t="str">
        <f t="shared" si="1"/>
        <v>genommenen</v>
      </c>
      <c r="P86" t="str">
        <f t="shared" si="1"/>
        <v>genommener</v>
      </c>
      <c r="Q86" s="1" t="str">
        <f t="shared" si="1"/>
        <v>sein</v>
      </c>
      <c r="R86" s="1" t="s">
        <v>210</v>
      </c>
    </row>
    <row r="87" spans="7:18" ht="12.75" hidden="1">
      <c r="G87" t="s">
        <v>174</v>
      </c>
      <c r="H87">
        <v>3</v>
      </c>
      <c r="I87" t="str">
        <f t="shared" si="2"/>
        <v>ein</v>
      </c>
      <c r="J87" t="str">
        <f t="shared" si="1"/>
        <v>ein</v>
      </c>
      <c r="K87" t="str">
        <f t="shared" si="1"/>
        <v>das</v>
      </c>
      <c r="L87" t="str">
        <f t="shared" si="1"/>
        <v>das</v>
      </c>
      <c r="M87" t="str">
        <f t="shared" si="1"/>
        <v>errichtetes</v>
      </c>
      <c r="N87" t="str">
        <f t="shared" si="1"/>
        <v>errichtete</v>
      </c>
      <c r="O87" t="str">
        <f t="shared" si="1"/>
        <v>genommenes</v>
      </c>
      <c r="P87" t="str">
        <f t="shared" si="1"/>
        <v>genommene</v>
      </c>
      <c r="Q87" s="1" t="str">
        <f t="shared" si="1"/>
        <v>sein</v>
      </c>
      <c r="R87" s="1" t="s">
        <v>210</v>
      </c>
    </row>
    <row r="88" spans="7:18" ht="12.75" hidden="1">
      <c r="G88" t="s">
        <v>175</v>
      </c>
      <c r="H88">
        <v>2</v>
      </c>
      <c r="I88" t="str">
        <f t="shared" si="2"/>
        <v>eine</v>
      </c>
      <c r="J88" t="str">
        <f t="shared" si="1"/>
        <v>eine</v>
      </c>
      <c r="K88" t="str">
        <f t="shared" si="1"/>
        <v>die</v>
      </c>
      <c r="L88" t="str">
        <f t="shared" si="1"/>
        <v>die</v>
      </c>
      <c r="M88" t="str">
        <f t="shared" si="1"/>
        <v>errichtete</v>
      </c>
      <c r="N88" t="str">
        <f t="shared" si="1"/>
        <v>errichtete</v>
      </c>
      <c r="O88" t="str">
        <f t="shared" si="1"/>
        <v>genommene</v>
      </c>
      <c r="P88" t="str">
        <f t="shared" si="1"/>
        <v>genommene</v>
      </c>
      <c r="Q88" s="1" t="str">
        <f t="shared" si="1"/>
        <v>ihr</v>
      </c>
      <c r="R88" s="1" t="s">
        <v>209</v>
      </c>
    </row>
    <row r="89" spans="7:18" ht="12.75" hidden="1">
      <c r="G89" t="s">
        <v>32</v>
      </c>
      <c r="H89">
        <v>1</v>
      </c>
      <c r="I89" t="str">
        <f t="shared" si="2"/>
        <v>ein</v>
      </c>
      <c r="J89" t="str">
        <f t="shared" si="1"/>
        <v>einen</v>
      </c>
      <c r="K89" t="str">
        <f t="shared" si="1"/>
        <v>der</v>
      </c>
      <c r="L89" t="str">
        <f t="shared" si="1"/>
        <v>den</v>
      </c>
      <c r="M89" t="str">
        <f t="shared" si="1"/>
        <v>errichteten</v>
      </c>
      <c r="N89" t="str">
        <f t="shared" si="1"/>
        <v>errichteter</v>
      </c>
      <c r="O89" t="str">
        <f t="shared" si="1"/>
        <v>genommenen</v>
      </c>
      <c r="P89" t="str">
        <f t="shared" si="1"/>
        <v>genommener</v>
      </c>
      <c r="Q89" s="1" t="str">
        <f t="shared" si="1"/>
        <v>sein</v>
      </c>
      <c r="R89" s="1" t="s">
        <v>210</v>
      </c>
    </row>
    <row r="90" spans="7:18" ht="12.75" hidden="1">
      <c r="G90" t="s">
        <v>176</v>
      </c>
      <c r="H90">
        <v>2</v>
      </c>
      <c r="I90" t="str">
        <f t="shared" si="2"/>
        <v>eine</v>
      </c>
      <c r="J90" t="str">
        <f t="shared" si="1"/>
        <v>eine</v>
      </c>
      <c r="K90" t="str">
        <f aca="true" t="shared" si="3" ref="J90:Q115">IF($H90=1,K$27,IF($H90=2,K$28,IF($H90=3,K$29,"")))</f>
        <v>die</v>
      </c>
      <c r="L90" t="str">
        <f t="shared" si="3"/>
        <v>die</v>
      </c>
      <c r="M90" t="str">
        <f t="shared" si="3"/>
        <v>errichtete</v>
      </c>
      <c r="N90" t="str">
        <f t="shared" si="3"/>
        <v>errichtete</v>
      </c>
      <c r="O90" t="str">
        <f t="shared" si="3"/>
        <v>genommene</v>
      </c>
      <c r="P90" t="str">
        <f t="shared" si="3"/>
        <v>genommene</v>
      </c>
      <c r="Q90" s="1" t="str">
        <f t="shared" si="3"/>
        <v>ihr</v>
      </c>
      <c r="R90" s="1" t="s">
        <v>210</v>
      </c>
    </row>
    <row r="91" spans="7:18" ht="12.75" hidden="1">
      <c r="G91" t="s">
        <v>177</v>
      </c>
      <c r="H91">
        <v>1</v>
      </c>
      <c r="I91" t="str">
        <f t="shared" si="2"/>
        <v>ein</v>
      </c>
      <c r="J91" t="str">
        <f t="shared" si="3"/>
        <v>einen</v>
      </c>
      <c r="K91" t="str">
        <f t="shared" si="3"/>
        <v>der</v>
      </c>
      <c r="L91" t="str">
        <f t="shared" si="3"/>
        <v>den</v>
      </c>
      <c r="M91" t="str">
        <f t="shared" si="3"/>
        <v>errichteten</v>
      </c>
      <c r="N91" t="str">
        <f t="shared" si="3"/>
        <v>errichteter</v>
      </c>
      <c r="O91" t="str">
        <f t="shared" si="3"/>
        <v>genommenen</v>
      </c>
      <c r="P91" t="str">
        <f t="shared" si="3"/>
        <v>genommener</v>
      </c>
      <c r="Q91" s="1" t="str">
        <f t="shared" si="3"/>
        <v>sein</v>
      </c>
      <c r="R91" s="1" t="s">
        <v>210</v>
      </c>
    </row>
    <row r="92" spans="7:18" ht="12.75" hidden="1">
      <c r="G92" t="s">
        <v>178</v>
      </c>
      <c r="H92">
        <v>1</v>
      </c>
      <c r="I92" t="str">
        <f t="shared" si="2"/>
        <v>ein</v>
      </c>
      <c r="J92" t="str">
        <f t="shared" si="3"/>
        <v>einen</v>
      </c>
      <c r="K92" t="str">
        <f t="shared" si="3"/>
        <v>der</v>
      </c>
      <c r="L92" t="str">
        <f t="shared" si="3"/>
        <v>den</v>
      </c>
      <c r="M92" t="str">
        <f t="shared" si="3"/>
        <v>errichteten</v>
      </c>
      <c r="N92" t="str">
        <f t="shared" si="3"/>
        <v>errichteter</v>
      </c>
      <c r="O92" t="str">
        <f t="shared" si="3"/>
        <v>genommenen</v>
      </c>
      <c r="P92" t="str">
        <f t="shared" si="3"/>
        <v>genommener</v>
      </c>
      <c r="Q92" s="1" t="str">
        <f t="shared" si="3"/>
        <v>sein</v>
      </c>
      <c r="R92" s="1" t="s">
        <v>210</v>
      </c>
    </row>
    <row r="93" spans="7:18" ht="12.75" hidden="1">
      <c r="G93" t="s">
        <v>179</v>
      </c>
      <c r="H93">
        <v>1</v>
      </c>
      <c r="I93" t="str">
        <f t="shared" si="2"/>
        <v>ein</v>
      </c>
      <c r="J93" t="str">
        <f t="shared" si="3"/>
        <v>einen</v>
      </c>
      <c r="K93" t="str">
        <f t="shared" si="3"/>
        <v>der</v>
      </c>
      <c r="L93" t="str">
        <f t="shared" si="3"/>
        <v>den</v>
      </c>
      <c r="M93" t="str">
        <f t="shared" si="3"/>
        <v>errichteten</v>
      </c>
      <c r="N93" t="str">
        <f t="shared" si="3"/>
        <v>errichteter</v>
      </c>
      <c r="O93" t="str">
        <f t="shared" si="3"/>
        <v>genommenen</v>
      </c>
      <c r="P93" t="str">
        <f t="shared" si="3"/>
        <v>genommener</v>
      </c>
      <c r="Q93" s="1" t="str">
        <f t="shared" si="3"/>
        <v>sein</v>
      </c>
      <c r="R93" s="1" t="s">
        <v>210</v>
      </c>
    </row>
    <row r="94" spans="7:18" ht="12.75" hidden="1">
      <c r="G94" t="s">
        <v>180</v>
      </c>
      <c r="H94">
        <v>2</v>
      </c>
      <c r="I94" t="str">
        <f t="shared" si="2"/>
        <v>eine</v>
      </c>
      <c r="J94" t="str">
        <f t="shared" si="3"/>
        <v>eine</v>
      </c>
      <c r="K94" t="str">
        <f t="shared" si="3"/>
        <v>die</v>
      </c>
      <c r="L94" t="str">
        <f t="shared" si="3"/>
        <v>die</v>
      </c>
      <c r="M94" t="str">
        <f t="shared" si="3"/>
        <v>errichtete</v>
      </c>
      <c r="N94" t="str">
        <f t="shared" si="3"/>
        <v>errichtete</v>
      </c>
      <c r="O94" t="str">
        <f t="shared" si="3"/>
        <v>genommene</v>
      </c>
      <c r="P94" t="str">
        <f t="shared" si="3"/>
        <v>genommene</v>
      </c>
      <c r="Q94" s="1" t="str">
        <f t="shared" si="3"/>
        <v>ihr</v>
      </c>
      <c r="R94" s="1" t="s">
        <v>210</v>
      </c>
    </row>
    <row r="95" spans="7:18" ht="12.75" hidden="1">
      <c r="G95" t="s">
        <v>181</v>
      </c>
      <c r="H95">
        <v>1</v>
      </c>
      <c r="I95" t="str">
        <f t="shared" si="2"/>
        <v>ein</v>
      </c>
      <c r="J95" t="str">
        <f t="shared" si="3"/>
        <v>einen</v>
      </c>
      <c r="K95" t="str">
        <f t="shared" si="3"/>
        <v>der</v>
      </c>
      <c r="L95" t="str">
        <f t="shared" si="3"/>
        <v>den</v>
      </c>
      <c r="M95" t="str">
        <f t="shared" si="3"/>
        <v>errichteten</v>
      </c>
      <c r="N95" t="str">
        <f t="shared" si="3"/>
        <v>errichteter</v>
      </c>
      <c r="O95" t="str">
        <f t="shared" si="3"/>
        <v>genommenen</v>
      </c>
      <c r="P95" t="str">
        <f t="shared" si="3"/>
        <v>genommener</v>
      </c>
      <c r="Q95" s="1" t="str">
        <f t="shared" si="3"/>
        <v>sein</v>
      </c>
      <c r="R95" s="1" t="s">
        <v>210</v>
      </c>
    </row>
    <row r="96" spans="7:18" ht="12.75" hidden="1">
      <c r="G96" t="s">
        <v>182</v>
      </c>
      <c r="H96">
        <v>1</v>
      </c>
      <c r="I96" t="str">
        <f t="shared" si="2"/>
        <v>ein</v>
      </c>
      <c r="J96" t="str">
        <f t="shared" si="3"/>
        <v>einen</v>
      </c>
      <c r="K96" t="str">
        <f t="shared" si="3"/>
        <v>der</v>
      </c>
      <c r="L96" t="str">
        <f t="shared" si="3"/>
        <v>den</v>
      </c>
      <c r="M96" t="str">
        <f t="shared" si="3"/>
        <v>errichteten</v>
      </c>
      <c r="N96" t="str">
        <f t="shared" si="3"/>
        <v>errichteter</v>
      </c>
      <c r="O96" t="str">
        <f t="shared" si="3"/>
        <v>genommenen</v>
      </c>
      <c r="P96" t="str">
        <f t="shared" si="3"/>
        <v>genommener</v>
      </c>
      <c r="Q96" s="1" t="str">
        <f t="shared" si="3"/>
        <v>sein</v>
      </c>
      <c r="R96" s="1" t="s">
        <v>210</v>
      </c>
    </row>
    <row r="97" spans="7:18" ht="12.75" hidden="1">
      <c r="G97" t="s">
        <v>183</v>
      </c>
      <c r="H97">
        <v>1</v>
      </c>
      <c r="I97" t="str">
        <f t="shared" si="2"/>
        <v>ein</v>
      </c>
      <c r="J97" t="str">
        <f t="shared" si="3"/>
        <v>einen</v>
      </c>
      <c r="K97" t="str">
        <f t="shared" si="3"/>
        <v>der</v>
      </c>
      <c r="L97" t="str">
        <f t="shared" si="3"/>
        <v>den</v>
      </c>
      <c r="M97" t="str">
        <f t="shared" si="3"/>
        <v>errichteten</v>
      </c>
      <c r="N97" t="str">
        <f t="shared" si="3"/>
        <v>errichteter</v>
      </c>
      <c r="O97" t="str">
        <f t="shared" si="3"/>
        <v>genommenen</v>
      </c>
      <c r="P97" t="str">
        <f t="shared" si="3"/>
        <v>genommener</v>
      </c>
      <c r="Q97" s="1" t="str">
        <f t="shared" si="3"/>
        <v>sein</v>
      </c>
      <c r="R97" s="1" t="s">
        <v>210</v>
      </c>
    </row>
    <row r="98" spans="7:18" ht="12.75" hidden="1">
      <c r="G98" t="s">
        <v>184</v>
      </c>
      <c r="H98">
        <v>2</v>
      </c>
      <c r="I98" t="str">
        <f t="shared" si="2"/>
        <v>eine</v>
      </c>
      <c r="J98" t="str">
        <f t="shared" si="3"/>
        <v>eine</v>
      </c>
      <c r="K98" t="str">
        <f t="shared" si="3"/>
        <v>die</v>
      </c>
      <c r="L98" t="str">
        <f t="shared" si="3"/>
        <v>die</v>
      </c>
      <c r="M98" t="str">
        <f t="shared" si="3"/>
        <v>errichtete</v>
      </c>
      <c r="N98" t="str">
        <f t="shared" si="3"/>
        <v>errichtete</v>
      </c>
      <c r="O98" t="str">
        <f t="shared" si="3"/>
        <v>genommene</v>
      </c>
      <c r="P98" t="str">
        <f t="shared" si="3"/>
        <v>genommene</v>
      </c>
      <c r="Q98" s="1" t="str">
        <f t="shared" si="3"/>
        <v>ihr</v>
      </c>
      <c r="R98" s="1" t="s">
        <v>210</v>
      </c>
    </row>
    <row r="99" spans="7:18" ht="12.75" hidden="1">
      <c r="G99" t="s">
        <v>185</v>
      </c>
      <c r="H99">
        <v>1</v>
      </c>
      <c r="I99" t="str">
        <f t="shared" si="2"/>
        <v>ein</v>
      </c>
      <c r="J99" t="str">
        <f t="shared" si="3"/>
        <v>einen</v>
      </c>
      <c r="K99" t="str">
        <f t="shared" si="3"/>
        <v>der</v>
      </c>
      <c r="L99" t="str">
        <f t="shared" si="3"/>
        <v>den</v>
      </c>
      <c r="M99" t="str">
        <f t="shared" si="3"/>
        <v>errichteten</v>
      </c>
      <c r="N99" t="str">
        <f t="shared" si="3"/>
        <v>errichteter</v>
      </c>
      <c r="O99" t="str">
        <f t="shared" si="3"/>
        <v>genommenen</v>
      </c>
      <c r="P99" t="str">
        <f t="shared" si="3"/>
        <v>genommener</v>
      </c>
      <c r="Q99" s="1" t="str">
        <f t="shared" si="3"/>
        <v>sein</v>
      </c>
      <c r="R99" s="1" t="s">
        <v>210</v>
      </c>
    </row>
    <row r="100" spans="7:18" ht="12.75" hidden="1">
      <c r="G100" t="s">
        <v>186</v>
      </c>
      <c r="H100">
        <v>1</v>
      </c>
      <c r="I100" t="str">
        <f t="shared" si="2"/>
        <v>ein</v>
      </c>
      <c r="J100" t="str">
        <f t="shared" si="3"/>
        <v>einen</v>
      </c>
      <c r="K100" t="str">
        <f t="shared" si="3"/>
        <v>der</v>
      </c>
      <c r="L100" t="str">
        <f t="shared" si="3"/>
        <v>den</v>
      </c>
      <c r="M100" t="str">
        <f t="shared" si="3"/>
        <v>errichteten</v>
      </c>
      <c r="N100" t="str">
        <f t="shared" si="3"/>
        <v>errichteter</v>
      </c>
      <c r="O100" t="str">
        <f t="shared" si="3"/>
        <v>genommenen</v>
      </c>
      <c r="P100" t="str">
        <f t="shared" si="3"/>
        <v>genommener</v>
      </c>
      <c r="Q100" s="1" t="str">
        <f t="shared" si="3"/>
        <v>sein</v>
      </c>
      <c r="R100" s="1" t="s">
        <v>210</v>
      </c>
    </row>
    <row r="101" spans="7:18" ht="12.75" hidden="1">
      <c r="G101" t="s">
        <v>187</v>
      </c>
      <c r="H101">
        <v>1</v>
      </c>
      <c r="I101" t="str">
        <f t="shared" si="2"/>
        <v>ein</v>
      </c>
      <c r="J101" t="str">
        <f t="shared" si="3"/>
        <v>einen</v>
      </c>
      <c r="K101" t="str">
        <f t="shared" si="3"/>
        <v>der</v>
      </c>
      <c r="L101" t="str">
        <f t="shared" si="3"/>
        <v>den</v>
      </c>
      <c r="M101" t="str">
        <f t="shared" si="3"/>
        <v>errichteten</v>
      </c>
      <c r="N101" t="str">
        <f t="shared" si="3"/>
        <v>errichteter</v>
      </c>
      <c r="O101" t="str">
        <f t="shared" si="3"/>
        <v>genommenen</v>
      </c>
      <c r="P101" t="str">
        <f t="shared" si="3"/>
        <v>genommener</v>
      </c>
      <c r="Q101" s="1" t="str">
        <f t="shared" si="3"/>
        <v>sein</v>
      </c>
      <c r="R101" s="1" t="s">
        <v>210</v>
      </c>
    </row>
    <row r="102" spans="7:18" ht="12.75" hidden="1">
      <c r="G102" t="s">
        <v>188</v>
      </c>
      <c r="H102">
        <v>1</v>
      </c>
      <c r="I102" t="str">
        <f t="shared" si="2"/>
        <v>ein</v>
      </c>
      <c r="J102" t="str">
        <f t="shared" si="3"/>
        <v>einen</v>
      </c>
      <c r="K102" t="str">
        <f t="shared" si="3"/>
        <v>der</v>
      </c>
      <c r="L102" t="str">
        <f t="shared" si="3"/>
        <v>den</v>
      </c>
      <c r="M102" t="str">
        <f t="shared" si="3"/>
        <v>errichteten</v>
      </c>
      <c r="N102" t="str">
        <f t="shared" si="3"/>
        <v>errichteter</v>
      </c>
      <c r="O102" t="str">
        <f t="shared" si="3"/>
        <v>genommenen</v>
      </c>
      <c r="P102" t="str">
        <f t="shared" si="3"/>
        <v>genommener</v>
      </c>
      <c r="Q102" s="1" t="str">
        <f t="shared" si="3"/>
        <v>sein</v>
      </c>
      <c r="R102" s="1" t="s">
        <v>210</v>
      </c>
    </row>
    <row r="103" spans="7:18" ht="12.75" hidden="1">
      <c r="G103" t="s">
        <v>189</v>
      </c>
      <c r="H103">
        <v>3</v>
      </c>
      <c r="I103" t="str">
        <f t="shared" si="2"/>
        <v>ein</v>
      </c>
      <c r="J103" t="str">
        <f t="shared" si="3"/>
        <v>ein</v>
      </c>
      <c r="K103" t="str">
        <f t="shared" si="3"/>
        <v>das</v>
      </c>
      <c r="L103" t="str">
        <f t="shared" si="3"/>
        <v>das</v>
      </c>
      <c r="M103" t="str">
        <f t="shared" si="3"/>
        <v>errichtetes</v>
      </c>
      <c r="N103" t="str">
        <f t="shared" si="3"/>
        <v>errichtete</v>
      </c>
      <c r="O103" t="str">
        <f t="shared" si="3"/>
        <v>genommenes</v>
      </c>
      <c r="P103" t="str">
        <f t="shared" si="3"/>
        <v>genommene</v>
      </c>
      <c r="Q103" s="1" t="str">
        <f t="shared" si="3"/>
        <v>sein</v>
      </c>
      <c r="R103" s="1" t="s">
        <v>210</v>
      </c>
    </row>
    <row r="104" spans="7:18" ht="12.75" hidden="1">
      <c r="G104" t="s">
        <v>190</v>
      </c>
      <c r="H104">
        <v>2</v>
      </c>
      <c r="I104" t="str">
        <f t="shared" si="2"/>
        <v>eine</v>
      </c>
      <c r="J104" t="str">
        <f t="shared" si="3"/>
        <v>eine</v>
      </c>
      <c r="K104" t="str">
        <f t="shared" si="3"/>
        <v>die</v>
      </c>
      <c r="L104" t="str">
        <f t="shared" si="3"/>
        <v>die</v>
      </c>
      <c r="M104" t="str">
        <f t="shared" si="3"/>
        <v>errichtete</v>
      </c>
      <c r="N104" t="str">
        <f t="shared" si="3"/>
        <v>errichtete</v>
      </c>
      <c r="O104" t="str">
        <f t="shared" si="3"/>
        <v>genommene</v>
      </c>
      <c r="P104" t="str">
        <f t="shared" si="3"/>
        <v>genommene</v>
      </c>
      <c r="Q104" s="1" t="str">
        <f t="shared" si="3"/>
        <v>ihr</v>
      </c>
      <c r="R104" s="1" t="s">
        <v>212</v>
      </c>
    </row>
    <row r="105" spans="7:18" ht="12.75" hidden="1">
      <c r="G105" t="s">
        <v>191</v>
      </c>
      <c r="H105">
        <v>3</v>
      </c>
      <c r="I105" t="str">
        <f t="shared" si="2"/>
        <v>ein</v>
      </c>
      <c r="J105" t="str">
        <f t="shared" si="3"/>
        <v>ein</v>
      </c>
      <c r="K105" t="str">
        <f t="shared" si="3"/>
        <v>das</v>
      </c>
      <c r="L105" t="str">
        <f t="shared" si="3"/>
        <v>das</v>
      </c>
      <c r="M105" t="str">
        <f t="shared" si="3"/>
        <v>errichtetes</v>
      </c>
      <c r="N105" t="str">
        <f t="shared" si="3"/>
        <v>errichtete</v>
      </c>
      <c r="O105" t="str">
        <f t="shared" si="3"/>
        <v>genommenes</v>
      </c>
      <c r="P105" t="str">
        <f t="shared" si="3"/>
        <v>genommene</v>
      </c>
      <c r="Q105" s="1" t="str">
        <f t="shared" si="3"/>
        <v>sein</v>
      </c>
      <c r="R105" s="1" t="s">
        <v>210</v>
      </c>
    </row>
    <row r="106" spans="7:18" ht="12.75" hidden="1">
      <c r="G106" t="s">
        <v>192</v>
      </c>
      <c r="H106">
        <v>1</v>
      </c>
      <c r="I106" t="str">
        <f t="shared" si="2"/>
        <v>ein</v>
      </c>
      <c r="J106" t="str">
        <f t="shared" si="3"/>
        <v>einen</v>
      </c>
      <c r="K106" t="str">
        <f t="shared" si="3"/>
        <v>der</v>
      </c>
      <c r="L106" t="str">
        <f t="shared" si="3"/>
        <v>den</v>
      </c>
      <c r="M106" t="str">
        <f t="shared" si="3"/>
        <v>errichteten</v>
      </c>
      <c r="N106" t="str">
        <f t="shared" si="3"/>
        <v>errichteter</v>
      </c>
      <c r="O106" t="str">
        <f t="shared" si="3"/>
        <v>genommenen</v>
      </c>
      <c r="P106" t="str">
        <f t="shared" si="3"/>
        <v>genommener</v>
      </c>
      <c r="Q106" s="1" t="str">
        <f t="shared" si="3"/>
        <v>sein</v>
      </c>
      <c r="R106" s="1" t="s">
        <v>210</v>
      </c>
    </row>
    <row r="107" spans="7:18" ht="12.75" hidden="1">
      <c r="G107" t="s">
        <v>193</v>
      </c>
      <c r="H107">
        <v>1</v>
      </c>
      <c r="I107" t="str">
        <f t="shared" si="2"/>
        <v>ein</v>
      </c>
      <c r="J107" t="str">
        <f t="shared" si="3"/>
        <v>einen</v>
      </c>
      <c r="K107" t="str">
        <f t="shared" si="3"/>
        <v>der</v>
      </c>
      <c r="L107" t="str">
        <f t="shared" si="3"/>
        <v>den</v>
      </c>
      <c r="M107" t="str">
        <f t="shared" si="3"/>
        <v>errichteten</v>
      </c>
      <c r="N107" t="str">
        <f t="shared" si="3"/>
        <v>errichteter</v>
      </c>
      <c r="O107" t="str">
        <f t="shared" si="3"/>
        <v>genommenen</v>
      </c>
      <c r="P107" t="str">
        <f t="shared" si="3"/>
        <v>genommener</v>
      </c>
      <c r="Q107" s="1" t="str">
        <f t="shared" si="3"/>
        <v>sein</v>
      </c>
      <c r="R107" s="1" t="s">
        <v>210</v>
      </c>
    </row>
    <row r="108" spans="7:18" ht="12.75" hidden="1">
      <c r="G108" t="s">
        <v>194</v>
      </c>
      <c r="H108">
        <v>1</v>
      </c>
      <c r="I108" t="str">
        <f t="shared" si="2"/>
        <v>ein</v>
      </c>
      <c r="J108" t="str">
        <f t="shared" si="3"/>
        <v>einen</v>
      </c>
      <c r="K108" t="str">
        <f t="shared" si="3"/>
        <v>der</v>
      </c>
      <c r="L108" t="str">
        <f t="shared" si="3"/>
        <v>den</v>
      </c>
      <c r="M108" t="str">
        <f t="shared" si="3"/>
        <v>errichteten</v>
      </c>
      <c r="N108" t="str">
        <f t="shared" si="3"/>
        <v>errichteter</v>
      </c>
      <c r="O108" t="str">
        <f t="shared" si="3"/>
        <v>genommenen</v>
      </c>
      <c r="P108" t="str">
        <f t="shared" si="3"/>
        <v>genommener</v>
      </c>
      <c r="Q108" s="1" t="str">
        <f t="shared" si="3"/>
        <v>sein</v>
      </c>
      <c r="R108" s="1" t="s">
        <v>210</v>
      </c>
    </row>
    <row r="109" spans="7:18" ht="12.75" hidden="1">
      <c r="G109" t="s">
        <v>195</v>
      </c>
      <c r="H109">
        <v>1</v>
      </c>
      <c r="I109" t="str">
        <f t="shared" si="2"/>
        <v>ein</v>
      </c>
      <c r="J109" t="str">
        <f t="shared" si="3"/>
        <v>einen</v>
      </c>
      <c r="K109" t="str">
        <f t="shared" si="3"/>
        <v>der</v>
      </c>
      <c r="L109" t="str">
        <f t="shared" si="3"/>
        <v>den</v>
      </c>
      <c r="M109" t="str">
        <f t="shared" si="3"/>
        <v>errichteten</v>
      </c>
      <c r="N109" t="str">
        <f t="shared" si="3"/>
        <v>errichteter</v>
      </c>
      <c r="O109" t="str">
        <f t="shared" si="3"/>
        <v>genommenen</v>
      </c>
      <c r="P109" t="str">
        <f t="shared" si="3"/>
        <v>genommener</v>
      </c>
      <c r="Q109" s="1" t="str">
        <f t="shared" si="3"/>
        <v>sein</v>
      </c>
      <c r="R109" s="1" t="s">
        <v>209</v>
      </c>
    </row>
    <row r="110" spans="7:18" ht="12.75" hidden="1">
      <c r="G110" t="s">
        <v>196</v>
      </c>
      <c r="H110">
        <v>1</v>
      </c>
      <c r="I110" t="str">
        <f t="shared" si="2"/>
        <v>ein</v>
      </c>
      <c r="J110" t="str">
        <f t="shared" si="3"/>
        <v>einen</v>
      </c>
      <c r="K110" t="str">
        <f t="shared" si="3"/>
        <v>der</v>
      </c>
      <c r="L110" t="str">
        <f t="shared" si="3"/>
        <v>den</v>
      </c>
      <c r="M110" t="str">
        <f t="shared" si="3"/>
        <v>errichteten</v>
      </c>
      <c r="N110" t="str">
        <f t="shared" si="3"/>
        <v>errichteter</v>
      </c>
      <c r="O110" t="str">
        <f t="shared" si="3"/>
        <v>genommenen</v>
      </c>
      <c r="P110" t="str">
        <f t="shared" si="3"/>
        <v>genommener</v>
      </c>
      <c r="Q110" s="1" t="str">
        <f t="shared" si="3"/>
        <v>sein</v>
      </c>
      <c r="R110" s="1" t="s">
        <v>212</v>
      </c>
    </row>
    <row r="111" spans="7:18" ht="12.75" hidden="1">
      <c r="G111" t="s">
        <v>197</v>
      </c>
      <c r="H111">
        <v>1</v>
      </c>
      <c r="I111" t="str">
        <f t="shared" si="2"/>
        <v>ein</v>
      </c>
      <c r="J111" t="str">
        <f t="shared" si="3"/>
        <v>einen</v>
      </c>
      <c r="K111" t="str">
        <f t="shared" si="3"/>
        <v>der</v>
      </c>
      <c r="L111" t="str">
        <f t="shared" si="3"/>
        <v>den</v>
      </c>
      <c r="M111" t="str">
        <f t="shared" si="3"/>
        <v>errichteten</v>
      </c>
      <c r="N111" t="str">
        <f t="shared" si="3"/>
        <v>errichteter</v>
      </c>
      <c r="O111" t="str">
        <f t="shared" si="3"/>
        <v>genommenen</v>
      </c>
      <c r="P111" t="str">
        <f t="shared" si="3"/>
        <v>genommener</v>
      </c>
      <c r="Q111" s="1" t="str">
        <f t="shared" si="3"/>
        <v>sein</v>
      </c>
      <c r="R111" s="1" t="s">
        <v>212</v>
      </c>
    </row>
    <row r="112" spans="7:18" ht="12.75" hidden="1">
      <c r="G112" t="s">
        <v>198</v>
      </c>
      <c r="H112">
        <v>1</v>
      </c>
      <c r="I112" t="str">
        <f t="shared" si="2"/>
        <v>ein</v>
      </c>
      <c r="J112" t="str">
        <f t="shared" si="3"/>
        <v>einen</v>
      </c>
      <c r="K112" t="str">
        <f t="shared" si="3"/>
        <v>der</v>
      </c>
      <c r="L112" t="str">
        <f t="shared" si="3"/>
        <v>den</v>
      </c>
      <c r="M112" t="str">
        <f t="shared" si="3"/>
        <v>errichteten</v>
      </c>
      <c r="N112" t="str">
        <f t="shared" si="3"/>
        <v>errichteter</v>
      </c>
      <c r="O112" t="str">
        <f t="shared" si="3"/>
        <v>genommenen</v>
      </c>
      <c r="P112" t="str">
        <f t="shared" si="3"/>
        <v>genommener</v>
      </c>
      <c r="Q112" s="1" t="str">
        <f t="shared" si="3"/>
        <v>sein</v>
      </c>
      <c r="R112" s="1" t="s">
        <v>210</v>
      </c>
    </row>
    <row r="113" spans="7:18" ht="12.75" hidden="1">
      <c r="G113" t="s">
        <v>199</v>
      </c>
      <c r="H113">
        <v>2</v>
      </c>
      <c r="I113" t="str">
        <f t="shared" si="2"/>
        <v>eine</v>
      </c>
      <c r="J113" t="str">
        <f t="shared" si="3"/>
        <v>eine</v>
      </c>
      <c r="K113" t="str">
        <f t="shared" si="3"/>
        <v>die</v>
      </c>
      <c r="L113" t="str">
        <f t="shared" si="3"/>
        <v>die</v>
      </c>
      <c r="M113" t="str">
        <f t="shared" si="3"/>
        <v>errichtete</v>
      </c>
      <c r="N113" t="str">
        <f t="shared" si="3"/>
        <v>errichtete</v>
      </c>
      <c r="O113" t="str">
        <f t="shared" si="3"/>
        <v>genommene</v>
      </c>
      <c r="P113" t="str">
        <f t="shared" si="3"/>
        <v>genommene</v>
      </c>
      <c r="Q113" s="1" t="str">
        <f t="shared" si="3"/>
        <v>ihr</v>
      </c>
      <c r="R113" s="1" t="s">
        <v>210</v>
      </c>
    </row>
    <row r="114" spans="7:18" ht="12.75" hidden="1">
      <c r="G114" t="s">
        <v>200</v>
      </c>
      <c r="H114">
        <v>3</v>
      </c>
      <c r="I114" t="str">
        <f>IF($H114=1,I$27,IF($H114=2,I$28,IF($H114=3,I$29,"")))</f>
        <v>ein</v>
      </c>
      <c r="J114" t="str">
        <f aca="true" t="shared" si="4" ref="J114:Q114">IF($H114=1,J$27,IF($H114=2,J$28,IF($H114=3,J$29,"")))</f>
        <v>ein</v>
      </c>
      <c r="K114" t="str">
        <f t="shared" si="4"/>
        <v>das</v>
      </c>
      <c r="L114" t="str">
        <f t="shared" si="4"/>
        <v>das</v>
      </c>
      <c r="M114" t="str">
        <f t="shared" si="4"/>
        <v>errichtetes</v>
      </c>
      <c r="N114" t="str">
        <f t="shared" si="4"/>
        <v>errichtete</v>
      </c>
      <c r="O114" t="str">
        <f t="shared" si="4"/>
        <v>genommenes</v>
      </c>
      <c r="P114" t="str">
        <f t="shared" si="4"/>
        <v>genommene</v>
      </c>
      <c r="Q114" s="1" t="str">
        <f t="shared" si="4"/>
        <v>sein</v>
      </c>
      <c r="R114" s="1" t="s">
        <v>210</v>
      </c>
    </row>
    <row r="115" spans="7:18" ht="12.75" hidden="1">
      <c r="G115" t="s">
        <v>201</v>
      </c>
      <c r="H115">
        <v>1</v>
      </c>
      <c r="I115" t="str">
        <f>IF($H115=1,I$27,IF($H115=2,I$28,IF($H115=3,I$29,"")))</f>
        <v>ein</v>
      </c>
      <c r="J115" t="str">
        <f t="shared" si="3"/>
        <v>einen</v>
      </c>
      <c r="K115" t="str">
        <f t="shared" si="3"/>
        <v>der</v>
      </c>
      <c r="L115" t="str">
        <f t="shared" si="3"/>
        <v>den</v>
      </c>
      <c r="M115" t="str">
        <f t="shared" si="3"/>
        <v>errichteten</v>
      </c>
      <c r="N115" t="str">
        <f t="shared" si="3"/>
        <v>errichteter</v>
      </c>
      <c r="O115" t="str">
        <f t="shared" si="3"/>
        <v>genommenen</v>
      </c>
      <c r="P115" t="str">
        <f t="shared" si="3"/>
        <v>genommener</v>
      </c>
      <c r="Q115" s="1" t="str">
        <f t="shared" si="3"/>
        <v>sein</v>
      </c>
      <c r="R115" s="1" t="s">
        <v>210</v>
      </c>
    </row>
  </sheetData>
  <sheetProtection sheet="1" objects="1" scenarios="1"/>
  <hyperlinks>
    <hyperlink ref="B9:C9" location="Grundverbesserungen!A2:E2" tooltip="Zum Menü &quot;Grundverbesserungen&quot;!" display="ë"/>
    <hyperlink ref="C9" location="GV!A2:E2" tooltip="Zum Menü &quot;Grundverbesserungen&quot;!" display="Grundverbesserung"/>
    <hyperlink ref="B9" location="GV!A2:E2" tooltip="Zum Menü &quot;Grundverbesserungen&quot;!" display="ë"/>
    <hyperlink ref="B11:C11" location="G!A2:E2" tooltip="Zum Menü &quot;Gebäude und bauliche Anlagen&quot;!" display="ë"/>
    <hyperlink ref="B13:C13" location="G!A2:E2" tooltip="Zum Menü &quot;Gebäude und bauliche Anlagen&quot;!" display="ë"/>
    <hyperlink ref="B17:C17" location="G!A2:E2" tooltip="Zum Menü &quot;Gebäude und bauliche Anlagen&quot;!" display="ë"/>
    <hyperlink ref="B19:C19" location="G!A2:E2" tooltip="Zum Menü &quot;Gebäude und bauliche Anlagen&quot;!" display="ë"/>
    <hyperlink ref="B21:C21" location="G!A2:E2" tooltip="Zum Menü &quot;Gebäude und bauliche Anlagen&quot;!" display="ë"/>
  </hyperlinks>
  <printOptions/>
  <pageMargins left="0.75" right="0.75" top="1" bottom="1" header="0.4921259845" footer="0.492125984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indexed="10"/>
    <pageSetUpPr fitToPage="1"/>
  </sheetPr>
  <dimension ref="A1:P51"/>
  <sheetViews>
    <sheetView showGridLines="0" showRowColHeaders="0" workbookViewId="0" topLeftCell="A1">
      <pane ySplit="12" topLeftCell="BM13" activePane="bottomLeft" state="frozen"/>
      <selection pane="topLeft" activeCell="E32" sqref="E32:G32"/>
      <selection pane="bottomLeft" activeCell="D1" sqref="D1:O1"/>
    </sheetView>
  </sheetViews>
  <sheetFormatPr defaultColWidth="11.421875" defaultRowHeight="12.75" zeroHeight="1"/>
  <cols>
    <col min="1" max="4" width="10.7109375" style="1" customWidth="1"/>
    <col min="5" max="5" width="1.7109375" style="1" customWidth="1"/>
    <col min="6" max="6" width="5.7109375" style="1" customWidth="1"/>
    <col min="7" max="7" width="1.7109375" style="1" customWidth="1"/>
    <col min="8" max="15" width="10.7109375" style="1" customWidth="1"/>
    <col min="16" max="16" width="11.421875" style="1" customWidth="1"/>
    <col min="17" max="16384" width="11.421875" style="1" hidden="1" customWidth="1"/>
  </cols>
  <sheetData>
    <row r="1" spans="1:16" ht="27">
      <c r="A1" s="16" t="s">
        <v>12</v>
      </c>
      <c r="B1" s="17"/>
      <c r="C1" s="17">
        <v>4</v>
      </c>
      <c r="D1" s="301" t="s">
        <v>167</v>
      </c>
      <c r="E1" s="301"/>
      <c r="F1" s="301"/>
      <c r="G1" s="301"/>
      <c r="H1" s="301"/>
      <c r="I1" s="301"/>
      <c r="J1" s="301"/>
      <c r="K1" s="301"/>
      <c r="L1" s="301"/>
      <c r="M1" s="301"/>
      <c r="N1" s="301"/>
      <c r="O1" s="301"/>
      <c r="P1" s="2"/>
    </row>
    <row r="2" spans="1:16" ht="4.5" customHeight="1">
      <c r="A2" s="28"/>
      <c r="B2" s="29"/>
      <c r="C2" s="29"/>
      <c r="D2" s="29"/>
      <c r="E2" s="29"/>
      <c r="F2" s="29"/>
      <c r="G2" s="29"/>
      <c r="H2" s="29"/>
      <c r="I2" s="29"/>
      <c r="J2" s="29"/>
      <c r="K2" s="29"/>
      <c r="L2" s="29"/>
      <c r="M2" s="29"/>
      <c r="N2" s="29"/>
      <c r="O2" s="29"/>
      <c r="P2" s="2"/>
    </row>
    <row r="3" spans="1:16" ht="15.75">
      <c r="A3" s="35" t="s">
        <v>43</v>
      </c>
      <c r="B3" s="32"/>
      <c r="C3" s="33"/>
      <c r="D3" s="33"/>
      <c r="E3" s="33"/>
      <c r="F3" s="33"/>
      <c r="G3" s="34"/>
      <c r="H3" s="34"/>
      <c r="I3" s="34"/>
      <c r="J3" s="34"/>
      <c r="K3" s="34"/>
      <c r="L3" s="34"/>
      <c r="M3" s="34"/>
      <c r="N3" s="34"/>
      <c r="O3" s="34"/>
      <c r="P3" s="2"/>
    </row>
    <row r="4" spans="1:16" ht="15.75">
      <c r="A4" s="35" t="s">
        <v>44</v>
      </c>
      <c r="B4" s="32"/>
      <c r="C4" s="33"/>
      <c r="D4" s="33"/>
      <c r="E4" s="33"/>
      <c r="F4" s="33"/>
      <c r="G4" s="34"/>
      <c r="H4" s="34"/>
      <c r="I4" s="34"/>
      <c r="J4" s="34"/>
      <c r="K4" s="34"/>
      <c r="L4" s="34"/>
      <c r="M4" s="34"/>
      <c r="N4" s="34"/>
      <c r="O4" s="34"/>
      <c r="P4" s="2"/>
    </row>
    <row r="5" spans="1:16" ht="15.75">
      <c r="A5" s="35" t="s">
        <v>45</v>
      </c>
      <c r="B5" s="32"/>
      <c r="C5" s="33"/>
      <c r="D5" s="33"/>
      <c r="E5" s="33"/>
      <c r="F5" s="33"/>
      <c r="G5" s="34"/>
      <c r="H5" s="34"/>
      <c r="I5" s="34"/>
      <c r="J5" s="34"/>
      <c r="K5" s="34"/>
      <c r="L5" s="34"/>
      <c r="M5" s="34"/>
      <c r="N5" s="34"/>
      <c r="O5" s="34"/>
      <c r="P5" s="2"/>
    </row>
    <row r="6" spans="1:16" ht="4.5" customHeight="1">
      <c r="A6" s="31"/>
      <c r="B6" s="32"/>
      <c r="C6" s="33"/>
      <c r="D6" s="33"/>
      <c r="E6" s="33"/>
      <c r="F6" s="33"/>
      <c r="G6" s="34"/>
      <c r="H6" s="34"/>
      <c r="I6" s="34"/>
      <c r="J6" s="34"/>
      <c r="K6" s="34"/>
      <c r="L6" s="34"/>
      <c r="M6" s="34"/>
      <c r="N6" s="34"/>
      <c r="O6" s="34"/>
      <c r="P6" s="2"/>
    </row>
    <row r="7" spans="1:16" ht="36" customHeight="1">
      <c r="A7" s="203" t="str">
        <f>"Der Neuwert (Herstellungswert) für "&amp;VLOOKUP($D$1,GL,4,0)&amp;" im ersten Halbjahr "&amp;C11&amp;" "&amp;VLOOKUP($D$1,GL,7,0)&amp;" und in Betrieb "&amp;VLOOKUP($D$1,GL,9,0)&amp;" '"&amp;UPPER(D1)&amp;"' beträgt laut Rechnung "&amp;DOLLAR(H9,2)&amp;". Die Nutzungsdauer wird mit "&amp;H11&amp;" Jahren festgelegt."</f>
        <v>Der Neuwert (Herstellungswert) für einen im ersten Halbjahr 2007 errichteten und in Betrieb genommenen 'MELKSTAND' beträgt laut Rechnung € 36.400,00. Die Nutzungsdauer wird mit 15 Jahren festgelegt.</v>
      </c>
      <c r="B7" s="203"/>
      <c r="C7" s="203"/>
      <c r="D7" s="203"/>
      <c r="E7" s="203"/>
      <c r="F7" s="203"/>
      <c r="G7" s="203"/>
      <c r="H7" s="203"/>
      <c r="I7" s="203"/>
      <c r="J7" s="203"/>
      <c r="K7" s="203"/>
      <c r="L7" s="203"/>
      <c r="M7" s="203"/>
      <c r="N7" s="203"/>
      <c r="O7" s="203"/>
      <c r="P7" s="2"/>
    </row>
    <row r="8" spans="1:16" ht="15">
      <c r="A8" s="5"/>
      <c r="B8" s="6"/>
      <c r="C8" s="7"/>
      <c r="D8" s="7"/>
      <c r="E8" s="7"/>
      <c r="F8" s="7"/>
      <c r="G8" s="8"/>
      <c r="H8" s="8"/>
      <c r="I8" s="8"/>
      <c r="J8" s="8"/>
      <c r="K8" s="8"/>
      <c r="L8" s="8"/>
      <c r="M8" s="8"/>
      <c r="N8" s="8"/>
      <c r="O8" s="8"/>
      <c r="P8" s="2"/>
    </row>
    <row r="9" spans="1:16" ht="15">
      <c r="A9" s="80"/>
      <c r="B9" s="81" t="s">
        <v>94</v>
      </c>
      <c r="C9" s="30">
        <f>IF(Jahr!D4="","",Jahr!D4)</f>
        <v>2007</v>
      </c>
      <c r="D9" s="82"/>
      <c r="E9" s="82"/>
      <c r="F9" s="80"/>
      <c r="G9" s="81" t="s">
        <v>96</v>
      </c>
      <c r="H9" s="78">
        <v>36400</v>
      </c>
      <c r="I9" s="83" t="s">
        <v>28</v>
      </c>
      <c r="J9" s="82"/>
      <c r="K9" s="82"/>
      <c r="L9" s="84"/>
      <c r="M9" s="84"/>
      <c r="N9" s="84"/>
      <c r="O9" s="84"/>
      <c r="P9" s="2"/>
    </row>
    <row r="10" spans="1:16" ht="3.75" customHeight="1">
      <c r="A10" s="80"/>
      <c r="B10" s="81"/>
      <c r="C10" s="80"/>
      <c r="D10" s="82"/>
      <c r="E10" s="82"/>
      <c r="F10" s="80"/>
      <c r="G10" s="81"/>
      <c r="H10" s="80"/>
      <c r="I10" s="85"/>
      <c r="J10" s="82"/>
      <c r="K10" s="82"/>
      <c r="L10" s="84"/>
      <c r="M10" s="84"/>
      <c r="N10" s="84"/>
      <c r="O10" s="84"/>
      <c r="P10" s="2"/>
    </row>
    <row r="11" spans="1:16" ht="15">
      <c r="A11" s="80"/>
      <c r="B11" s="81" t="s">
        <v>95</v>
      </c>
      <c r="C11" s="77">
        <f>IF(Jahr!D4="","",Jahr!D4)</f>
        <v>2007</v>
      </c>
      <c r="D11" s="84"/>
      <c r="E11" s="82"/>
      <c r="F11" s="80"/>
      <c r="G11" s="81" t="s">
        <v>97</v>
      </c>
      <c r="H11" s="79">
        <v>15</v>
      </c>
      <c r="I11" s="86" t="s">
        <v>27</v>
      </c>
      <c r="J11" s="82"/>
      <c r="K11" s="87"/>
      <c r="L11" s="84"/>
      <c r="M11" s="84"/>
      <c r="N11" s="84"/>
      <c r="O11" s="84"/>
      <c r="P11" s="2"/>
    </row>
    <row r="12" spans="1:16" ht="27" customHeight="1">
      <c r="A12" s="5"/>
      <c r="B12" s="6"/>
      <c r="C12" s="7"/>
      <c r="D12" s="7"/>
      <c r="E12" s="7"/>
      <c r="F12" s="7"/>
      <c r="G12" s="8"/>
      <c r="H12" s="8"/>
      <c r="I12" s="8"/>
      <c r="J12" s="8"/>
      <c r="K12" s="8"/>
      <c r="L12" s="8"/>
      <c r="M12" s="8"/>
      <c r="N12" s="8"/>
      <c r="O12" s="8"/>
      <c r="P12" s="2"/>
    </row>
    <row r="13" spans="1:16" ht="9.75" customHeight="1">
      <c r="A13" s="24"/>
      <c r="B13" s="25"/>
      <c r="C13" s="26"/>
      <c r="D13" s="26"/>
      <c r="E13" s="26"/>
      <c r="F13" s="26"/>
      <c r="G13" s="27"/>
      <c r="H13" s="27"/>
      <c r="I13" s="27"/>
      <c r="J13" s="27"/>
      <c r="K13" s="27"/>
      <c r="L13" s="27"/>
      <c r="M13" s="27"/>
      <c r="N13" s="27"/>
      <c r="O13" s="27"/>
      <c r="P13" s="2"/>
    </row>
    <row r="14" spans="1:16" ht="15" customHeight="1">
      <c r="A14" s="55" t="s">
        <v>13</v>
      </c>
      <c r="B14" s="55" t="s">
        <v>14</v>
      </c>
      <c r="C14" s="204"/>
      <c r="D14" s="204"/>
      <c r="E14" s="111"/>
      <c r="F14" s="109"/>
      <c r="G14" s="113"/>
      <c r="H14" s="204"/>
      <c r="I14" s="204"/>
      <c r="J14" s="19"/>
      <c r="K14"/>
      <c r="L14"/>
      <c r="M14"/>
      <c r="N14"/>
      <c r="O14" s="19"/>
      <c r="P14" s="2"/>
    </row>
    <row r="15" spans="1:16" ht="3" customHeight="1">
      <c r="A15" s="14"/>
      <c r="B15" s="55"/>
      <c r="C15" s="111"/>
      <c r="D15" s="111"/>
      <c r="E15" s="111"/>
      <c r="F15" s="111"/>
      <c r="G15" s="113"/>
      <c r="H15" s="111"/>
      <c r="I15" s="111"/>
      <c r="J15" s="19"/>
      <c r="K15"/>
      <c r="L15"/>
      <c r="M15"/>
      <c r="N15"/>
      <c r="O15" s="19"/>
      <c r="P15" s="2"/>
    </row>
    <row r="16" spans="1:16" ht="15" customHeight="1">
      <c r="A16" s="14"/>
      <c r="B16" s="55" t="s">
        <v>14</v>
      </c>
      <c r="C16" s="204"/>
      <c r="D16" s="204"/>
      <c r="E16" s="111"/>
      <c r="F16" s="111">
        <f>IF(F14="","",F14)</f>
      </c>
      <c r="G16" s="113"/>
      <c r="H16" s="204"/>
      <c r="I16" s="204"/>
      <c r="J16" s="19"/>
      <c r="K16"/>
      <c r="L16"/>
      <c r="M16"/>
      <c r="N16"/>
      <c r="O16" s="19"/>
      <c r="P16" s="2"/>
    </row>
    <row r="17" spans="1:16" ht="3" customHeight="1">
      <c r="A17" s="14"/>
      <c r="B17" s="55"/>
      <c r="C17" s="111"/>
      <c r="D17" s="111"/>
      <c r="E17" s="111"/>
      <c r="F17" s="111" t="s">
        <v>41</v>
      </c>
      <c r="G17" s="113"/>
      <c r="H17" s="113"/>
      <c r="I17" s="113"/>
      <c r="J17" s="19"/>
      <c r="K17"/>
      <c r="L17"/>
      <c r="M17"/>
      <c r="N17"/>
      <c r="O17" s="19"/>
      <c r="P17" s="2"/>
    </row>
    <row r="18" spans="1:16" ht="15" customHeight="1" thickBot="1">
      <c r="A18" s="14"/>
      <c r="B18" s="20" t="s">
        <v>14</v>
      </c>
      <c r="C18" s="207"/>
      <c r="D18" s="207"/>
      <c r="E18" s="53"/>
      <c r="F18" s="53" t="s">
        <v>4</v>
      </c>
      <c r="G18" s="53"/>
      <c r="H18" s="58"/>
      <c r="I18" s="58"/>
      <c r="J18" s="22"/>
      <c r="K18"/>
      <c r="L18"/>
      <c r="M18"/>
      <c r="N18"/>
      <c r="O18" s="19"/>
      <c r="P18" s="2"/>
    </row>
    <row r="19" spans="1:16" ht="13.5" thickTop="1">
      <c r="A19" s="14"/>
      <c r="B19" s="14"/>
      <c r="C19" s="111"/>
      <c r="D19" s="111"/>
      <c r="E19" s="111"/>
      <c r="F19" s="111"/>
      <c r="G19" s="113"/>
      <c r="H19" s="113"/>
      <c r="I19" s="113"/>
      <c r="J19" s="19"/>
      <c r="L19" s="19"/>
      <c r="M19" s="19"/>
      <c r="N19" s="19"/>
      <c r="O19" s="19"/>
      <c r="P19" s="2"/>
    </row>
    <row r="20" spans="1:16" ht="15" customHeight="1">
      <c r="A20" s="55" t="s">
        <v>15</v>
      </c>
      <c r="B20" s="192" t="s">
        <v>16</v>
      </c>
      <c r="C20" s="196"/>
      <c r="D20" s="196"/>
      <c r="E20" s="111"/>
      <c r="F20" s="111"/>
      <c r="G20" s="113"/>
      <c r="H20" s="113"/>
      <c r="I20" s="113"/>
      <c r="J20" s="19"/>
      <c r="L20" s="19"/>
      <c r="M20" s="19"/>
      <c r="N20" s="19"/>
      <c r="O20" s="19"/>
      <c r="P20" s="2"/>
    </row>
    <row r="21" spans="1:16" ht="15" customHeight="1">
      <c r="A21" s="14"/>
      <c r="B21" s="192"/>
      <c r="C21" s="204"/>
      <c r="D21" s="204"/>
      <c r="E21" s="111"/>
      <c r="F21" s="111"/>
      <c r="G21" s="113"/>
      <c r="H21" s="113"/>
      <c r="I21" s="113"/>
      <c r="J21" s="19"/>
      <c r="K21" s="19"/>
      <c r="L21" s="19"/>
      <c r="M21" s="19"/>
      <c r="N21" s="19"/>
      <c r="O21" s="19"/>
      <c r="P21" s="2"/>
    </row>
    <row r="22" spans="1:16" ht="3" customHeight="1">
      <c r="A22" s="14"/>
      <c r="B22" s="55"/>
      <c r="C22" s="111"/>
      <c r="D22" s="111"/>
      <c r="E22" s="111"/>
      <c r="F22" s="111"/>
      <c r="G22" s="113"/>
      <c r="H22" s="113"/>
      <c r="I22" s="113"/>
      <c r="J22" s="19"/>
      <c r="K22" s="19"/>
      <c r="L22" s="19"/>
      <c r="M22" s="19"/>
      <c r="N22" s="19"/>
      <c r="O22" s="19"/>
      <c r="P22" s="2"/>
    </row>
    <row r="23" spans="1:16" ht="15" customHeight="1">
      <c r="A23" s="14"/>
      <c r="B23" s="192" t="s">
        <v>16</v>
      </c>
      <c r="C23" s="197"/>
      <c r="D23" s="197"/>
      <c r="E23" s="111"/>
      <c r="F23" s="111"/>
      <c r="G23" s="113"/>
      <c r="H23" s="113"/>
      <c r="I23" s="113"/>
      <c r="J23" s="19"/>
      <c r="K23" s="19"/>
      <c r="L23" s="19"/>
      <c r="M23" s="19"/>
      <c r="N23" s="19"/>
      <c r="O23" s="19"/>
      <c r="P23" s="2"/>
    </row>
    <row r="24" spans="1:16" ht="15" customHeight="1">
      <c r="A24" s="14"/>
      <c r="B24" s="192"/>
      <c r="C24" s="204"/>
      <c r="D24" s="204"/>
      <c r="E24" s="111"/>
      <c r="F24" s="111"/>
      <c r="G24" s="113"/>
      <c r="H24" s="113"/>
      <c r="I24" s="113"/>
      <c r="J24" s="19"/>
      <c r="K24" s="19"/>
      <c r="L24" s="19"/>
      <c r="M24" s="19"/>
      <c r="N24" s="19"/>
      <c r="O24" s="19"/>
      <c r="P24" s="2"/>
    </row>
    <row r="25" spans="1:16" ht="3" customHeight="1">
      <c r="A25" s="14"/>
      <c r="B25" s="55"/>
      <c r="C25" s="111"/>
      <c r="D25" s="111"/>
      <c r="E25" s="111"/>
      <c r="F25" s="111"/>
      <c r="G25" s="113"/>
      <c r="H25" s="113"/>
      <c r="I25" s="113"/>
      <c r="J25" s="19"/>
      <c r="K25" s="19"/>
      <c r="L25" s="19"/>
      <c r="M25" s="19"/>
      <c r="N25" s="19"/>
      <c r="O25" s="19"/>
      <c r="P25" s="2"/>
    </row>
    <row r="26" spans="1:16" ht="15" customHeight="1" thickBot="1">
      <c r="A26" s="14"/>
      <c r="B26" s="20" t="s">
        <v>16</v>
      </c>
      <c r="C26" s="198"/>
      <c r="D26" s="198"/>
      <c r="E26" s="21"/>
      <c r="F26" s="53" t="s">
        <v>2</v>
      </c>
      <c r="G26" s="113"/>
      <c r="H26" s="118">
        <f>IF(C18&gt;=H11,"ACHTUNG:   Keine Afa mehr!","")</f>
      </c>
      <c r="I26" s="113"/>
      <c r="J26" s="19"/>
      <c r="K26" s="19"/>
      <c r="L26" s="19"/>
      <c r="M26" s="19"/>
      <c r="N26" s="19"/>
      <c r="O26" s="19"/>
      <c r="P26" s="2"/>
    </row>
    <row r="27" spans="1:16" ht="13.5" thickTop="1">
      <c r="A27" s="14"/>
      <c r="B27" s="14"/>
      <c r="C27" s="111"/>
      <c r="D27" s="111"/>
      <c r="E27" s="111"/>
      <c r="F27" s="111"/>
      <c r="G27" s="113"/>
      <c r="H27" s="113"/>
      <c r="I27" s="113"/>
      <c r="J27" s="19"/>
      <c r="K27" s="19"/>
      <c r="L27" s="19"/>
      <c r="M27" s="19"/>
      <c r="N27" s="19"/>
      <c r="O27" s="19"/>
      <c r="P27" s="2"/>
    </row>
    <row r="28" spans="1:16" ht="15" customHeight="1">
      <c r="A28" s="56" t="s">
        <v>18</v>
      </c>
      <c r="B28" s="56" t="s">
        <v>19</v>
      </c>
      <c r="C28" s="204"/>
      <c r="D28" s="204"/>
      <c r="E28" s="111"/>
      <c r="F28" s="109"/>
      <c r="G28" s="113"/>
      <c r="H28" s="204"/>
      <c r="I28" s="204"/>
      <c r="J28" s="11"/>
      <c r="K28" s="11"/>
      <c r="L28" s="11"/>
      <c r="M28" s="11"/>
      <c r="N28" s="11"/>
      <c r="O28" s="11"/>
      <c r="P28" s="2"/>
    </row>
    <row r="29" spans="1:16" ht="3" customHeight="1">
      <c r="A29" s="9"/>
      <c r="B29" s="56"/>
      <c r="C29" s="112"/>
      <c r="D29" s="112"/>
      <c r="E29" s="112"/>
      <c r="F29" s="112"/>
      <c r="G29" s="114"/>
      <c r="H29" s="114"/>
      <c r="I29" s="114"/>
      <c r="J29" s="11"/>
      <c r="K29" s="11"/>
      <c r="L29" s="11"/>
      <c r="M29" s="11"/>
      <c r="N29" s="11"/>
      <c r="O29" s="11"/>
      <c r="P29" s="2"/>
    </row>
    <row r="30" spans="1:16" ht="15" customHeight="1">
      <c r="A30" s="9"/>
      <c r="B30" s="56" t="s">
        <v>19</v>
      </c>
      <c r="C30" s="204"/>
      <c r="D30" s="204"/>
      <c r="E30" s="111"/>
      <c r="F30" s="111">
        <f>IF(F28="","",F28)</f>
      </c>
      <c r="G30" s="114"/>
      <c r="H30" s="205"/>
      <c r="I30" s="205"/>
      <c r="J30" s="11"/>
      <c r="K30" s="11"/>
      <c r="L30" s="11"/>
      <c r="M30" s="11"/>
      <c r="N30" s="11"/>
      <c r="O30" s="11"/>
      <c r="P30" s="2"/>
    </row>
    <row r="31" spans="1:16" ht="3" customHeight="1">
      <c r="A31" s="9"/>
      <c r="B31" s="56"/>
      <c r="C31" s="116"/>
      <c r="D31" s="116"/>
      <c r="E31" s="112"/>
      <c r="F31" s="112"/>
      <c r="G31" s="114"/>
      <c r="H31" s="114" t="s">
        <v>261</v>
      </c>
      <c r="I31" s="114"/>
      <c r="J31" s="11"/>
      <c r="K31" s="11"/>
      <c r="L31" s="11"/>
      <c r="M31" s="11"/>
      <c r="N31" s="11"/>
      <c r="O31" s="11"/>
      <c r="P31" s="2"/>
    </row>
    <row r="32" spans="1:16" ht="15" customHeight="1" thickBot="1">
      <c r="A32" s="9"/>
      <c r="B32" s="12" t="s">
        <v>19</v>
      </c>
      <c r="C32" s="198"/>
      <c r="D32" s="198"/>
      <c r="E32" s="21"/>
      <c r="F32" s="53" t="s">
        <v>2</v>
      </c>
      <c r="G32" s="113"/>
      <c r="H32" s="114"/>
      <c r="I32" s="114"/>
      <c r="J32" s="11"/>
      <c r="K32" s="11"/>
      <c r="L32" s="11"/>
      <c r="M32" s="11"/>
      <c r="N32" s="11"/>
      <c r="O32" s="11"/>
      <c r="P32" s="2"/>
    </row>
    <row r="33" spans="1:16" ht="13.5" thickTop="1">
      <c r="A33" s="9"/>
      <c r="B33" s="9"/>
      <c r="C33" s="112"/>
      <c r="D33" s="112"/>
      <c r="E33" s="112"/>
      <c r="F33" s="112"/>
      <c r="G33" s="114"/>
      <c r="H33" s="114"/>
      <c r="I33" s="114"/>
      <c r="J33" s="11"/>
      <c r="K33" s="11"/>
      <c r="L33" s="11"/>
      <c r="M33" s="11"/>
      <c r="N33" s="11"/>
      <c r="O33" s="11"/>
      <c r="P33" s="2"/>
    </row>
    <row r="34" spans="1:16" ht="15" customHeight="1">
      <c r="A34" s="9" t="s">
        <v>21</v>
      </c>
      <c r="B34" s="9" t="s">
        <v>22</v>
      </c>
      <c r="C34" s="204"/>
      <c r="D34" s="204"/>
      <c r="E34" s="111"/>
      <c r="F34" s="109"/>
      <c r="G34" s="113"/>
      <c r="H34" s="204"/>
      <c r="I34" s="204"/>
      <c r="J34" s="11"/>
      <c r="K34" s="11"/>
      <c r="L34" s="11"/>
      <c r="M34" s="11"/>
      <c r="N34" s="11"/>
      <c r="O34" s="11"/>
      <c r="P34" s="2"/>
    </row>
    <row r="35" spans="1:16" ht="3" customHeight="1">
      <c r="A35" s="9"/>
      <c r="B35" s="9"/>
      <c r="C35" s="112"/>
      <c r="D35" s="112"/>
      <c r="E35" s="112"/>
      <c r="F35" s="112"/>
      <c r="G35" s="114"/>
      <c r="H35" s="114"/>
      <c r="I35" s="114"/>
      <c r="J35" s="11"/>
      <c r="K35" s="11"/>
      <c r="L35" s="11"/>
      <c r="M35" s="11"/>
      <c r="N35" s="11"/>
      <c r="O35" s="11"/>
      <c r="P35" s="2"/>
    </row>
    <row r="36" spans="1:16" ht="15" customHeight="1">
      <c r="A36" s="9"/>
      <c r="B36" s="9" t="s">
        <v>22</v>
      </c>
      <c r="C36" s="205"/>
      <c r="D36" s="205"/>
      <c r="E36" s="112"/>
      <c r="F36" s="111">
        <f>IF(F34="","",F34)</f>
      </c>
      <c r="G36" s="115"/>
      <c r="H36" s="205"/>
      <c r="I36" s="205"/>
      <c r="J36" s="11"/>
      <c r="K36" s="11"/>
      <c r="L36" s="11"/>
      <c r="M36" s="11"/>
      <c r="N36" s="11"/>
      <c r="O36" s="11"/>
      <c r="P36" s="2"/>
    </row>
    <row r="37" spans="1:16" ht="3" customHeight="1">
      <c r="A37" s="9"/>
      <c r="B37" s="9"/>
      <c r="C37" s="116"/>
      <c r="D37" s="116"/>
      <c r="E37" s="112"/>
      <c r="F37" s="116"/>
      <c r="G37" s="114"/>
      <c r="H37" s="114"/>
      <c r="I37" s="114"/>
      <c r="J37" s="11"/>
      <c r="K37" s="11"/>
      <c r="L37" s="11"/>
      <c r="M37" s="11"/>
      <c r="N37" s="11"/>
      <c r="O37" s="11"/>
      <c r="P37" s="2"/>
    </row>
    <row r="38" spans="1:16" ht="15" customHeight="1" thickBot="1">
      <c r="A38" s="9"/>
      <c r="B38" s="12" t="s">
        <v>26</v>
      </c>
      <c r="C38" s="198"/>
      <c r="D38" s="198"/>
      <c r="E38" s="13"/>
      <c r="F38" s="57" t="s">
        <v>2</v>
      </c>
      <c r="G38" s="114"/>
      <c r="H38" s="117">
        <f>IF(C18&gt;=H11,"Erinnerungswert!",IF(C38=H9,"ACHTUNG:   Zeitwert 1.1. bleibt leer! "&amp;DOLLAR(H9,2)&amp;" kommt in die Spalte 'Zugang'",""))</f>
      </c>
      <c r="I38" s="117"/>
      <c r="J38" s="88"/>
      <c r="K38" s="88"/>
      <c r="L38" s="88"/>
      <c r="M38" s="88"/>
      <c r="N38" s="88"/>
      <c r="O38" s="88"/>
      <c r="P38" s="2"/>
    </row>
    <row r="39" spans="1:16" ht="13.5" customHeight="1" thickTop="1">
      <c r="A39" s="9"/>
      <c r="B39" s="9"/>
      <c r="C39" s="112"/>
      <c r="D39" s="112"/>
      <c r="E39" s="112"/>
      <c r="F39" s="112"/>
      <c r="G39" s="114"/>
      <c r="H39" s="117"/>
      <c r="I39" s="117"/>
      <c r="J39" s="88"/>
      <c r="K39" s="88"/>
      <c r="L39" s="88"/>
      <c r="M39" s="88"/>
      <c r="N39" s="88"/>
      <c r="O39" s="88"/>
      <c r="P39" s="2"/>
    </row>
    <row r="40" spans="1:16" ht="15" customHeight="1">
      <c r="A40" s="9" t="s">
        <v>23</v>
      </c>
      <c r="B40" s="9" t="s">
        <v>24</v>
      </c>
      <c r="C40" s="204"/>
      <c r="D40" s="204"/>
      <c r="E40" s="111"/>
      <c r="F40" s="109"/>
      <c r="G40" s="113"/>
      <c r="H40" s="204"/>
      <c r="I40" s="204"/>
      <c r="J40" s="11"/>
      <c r="K40" s="11"/>
      <c r="L40" s="11"/>
      <c r="M40" s="11"/>
      <c r="N40" s="11"/>
      <c r="O40" s="11"/>
      <c r="P40" s="2"/>
    </row>
    <row r="41" spans="1:16" ht="3" customHeight="1">
      <c r="A41" s="9"/>
      <c r="B41" s="9" t="s">
        <v>24</v>
      </c>
      <c r="C41" s="112"/>
      <c r="D41" s="112"/>
      <c r="E41" s="112"/>
      <c r="F41" s="112"/>
      <c r="G41" s="114"/>
      <c r="H41" s="114"/>
      <c r="I41" s="114"/>
      <c r="J41" s="11"/>
      <c r="K41" s="11"/>
      <c r="L41" s="11"/>
      <c r="M41" s="11"/>
      <c r="N41" s="11"/>
      <c r="O41" s="11"/>
      <c r="P41" s="2"/>
    </row>
    <row r="42" spans="1:16" ht="15" customHeight="1">
      <c r="A42" s="9"/>
      <c r="B42" s="9" t="s">
        <v>24</v>
      </c>
      <c r="C42" s="205"/>
      <c r="D42" s="205"/>
      <c r="E42" s="112"/>
      <c r="F42" s="111">
        <f>IF(F40="","",F40)</f>
      </c>
      <c r="G42" s="115"/>
      <c r="H42" s="205"/>
      <c r="I42" s="205"/>
      <c r="J42" s="11"/>
      <c r="K42" s="11"/>
      <c r="L42" s="11"/>
      <c r="M42" s="11"/>
      <c r="N42" s="11"/>
      <c r="O42" s="11"/>
      <c r="P42" s="2"/>
    </row>
    <row r="43" spans="1:16" ht="3" customHeight="1">
      <c r="A43" s="9"/>
      <c r="B43" s="9" t="s">
        <v>24</v>
      </c>
      <c r="C43" s="116"/>
      <c r="D43" s="116"/>
      <c r="E43" s="112"/>
      <c r="F43" s="116"/>
      <c r="G43" s="114"/>
      <c r="H43" s="114"/>
      <c r="I43" s="114"/>
      <c r="J43" s="11"/>
      <c r="K43" s="11"/>
      <c r="L43" s="11"/>
      <c r="M43" s="11"/>
      <c r="N43" s="11"/>
      <c r="O43" s="11"/>
      <c r="P43" s="2"/>
    </row>
    <row r="44" spans="1:16" ht="15" customHeight="1" thickBot="1">
      <c r="A44" s="9"/>
      <c r="B44" s="12" t="s">
        <v>25</v>
      </c>
      <c r="C44" s="198"/>
      <c r="D44" s="198"/>
      <c r="E44" s="13"/>
      <c r="F44" s="57" t="s">
        <v>2</v>
      </c>
      <c r="G44" s="114"/>
      <c r="H44" s="118">
        <f>IF(C44="","",IF(C38&lt;=C26,"Erinnerungswert!",""))</f>
      </c>
      <c r="I44" s="114"/>
      <c r="J44" s="11"/>
      <c r="K44" s="11"/>
      <c r="L44" s="11"/>
      <c r="M44" s="11"/>
      <c r="N44" s="11"/>
      <c r="O44" s="11"/>
      <c r="P44" s="2"/>
    </row>
    <row r="45" spans="1:16" ht="60" customHeight="1" thickTop="1">
      <c r="A45" s="9"/>
      <c r="B45" s="9"/>
      <c r="C45" s="10"/>
      <c r="D45" s="10"/>
      <c r="E45" s="10"/>
      <c r="F45" s="10"/>
      <c r="G45" s="11"/>
      <c r="H45" s="11"/>
      <c r="I45" s="11"/>
      <c r="J45" s="11"/>
      <c r="K45" s="11"/>
      <c r="L45" s="11"/>
      <c r="M45" s="11"/>
      <c r="N45" s="11"/>
      <c r="O45" s="11"/>
      <c r="P45" s="2"/>
    </row>
    <row r="46" spans="1:16" ht="12.75" customHeight="1">
      <c r="A46" s="193" t="s">
        <v>0</v>
      </c>
      <c r="B46" s="194"/>
      <c r="C46" s="321" t="s">
        <v>1</v>
      </c>
      <c r="D46" s="61" t="s">
        <v>30</v>
      </c>
      <c r="E46" s="206" t="s">
        <v>88</v>
      </c>
      <c r="F46" s="206"/>
      <c r="G46" s="206"/>
      <c r="H46" s="62" t="s">
        <v>62</v>
      </c>
      <c r="I46" s="62" t="s">
        <v>17</v>
      </c>
      <c r="J46" s="89" t="s">
        <v>5</v>
      </c>
      <c r="K46" s="69" t="s">
        <v>7</v>
      </c>
      <c r="L46" s="62" t="s">
        <v>8</v>
      </c>
      <c r="M46" s="62" t="s">
        <v>9</v>
      </c>
      <c r="N46" s="62" t="s">
        <v>5</v>
      </c>
      <c r="O46" s="63" t="s">
        <v>7</v>
      </c>
      <c r="P46" s="2"/>
    </row>
    <row r="47" spans="1:16" ht="12.75" customHeight="1">
      <c r="A47" s="195"/>
      <c r="B47" s="318"/>
      <c r="C47" s="322"/>
      <c r="D47" s="59" t="s">
        <v>90</v>
      </c>
      <c r="E47" s="199" t="s">
        <v>42</v>
      </c>
      <c r="F47" s="199"/>
      <c r="G47" s="199"/>
      <c r="H47" s="60" t="s">
        <v>3</v>
      </c>
      <c r="I47" s="60" t="s">
        <v>3</v>
      </c>
      <c r="J47" s="90" t="s">
        <v>3</v>
      </c>
      <c r="K47" s="72" t="str">
        <f>"1.1."&amp;Jahr!E4</f>
        <v>1.1.</v>
      </c>
      <c r="L47" s="60" t="s">
        <v>3</v>
      </c>
      <c r="M47" s="60" t="s">
        <v>3</v>
      </c>
      <c r="N47" s="60" t="s">
        <v>3</v>
      </c>
      <c r="O47" s="64" t="str">
        <f>"31.12."&amp;Jahr!E4</f>
        <v>31.12.</v>
      </c>
      <c r="P47" s="2"/>
    </row>
    <row r="48" spans="1:16" ht="12.75">
      <c r="A48" s="319"/>
      <c r="B48" s="320"/>
      <c r="C48" s="323"/>
      <c r="D48" s="59" t="s">
        <v>91</v>
      </c>
      <c r="E48" s="199" t="s">
        <v>89</v>
      </c>
      <c r="F48" s="199"/>
      <c r="G48" s="199"/>
      <c r="H48" s="60" t="s">
        <v>2</v>
      </c>
      <c r="I48" s="60" t="s">
        <v>92</v>
      </c>
      <c r="J48" s="91" t="s">
        <v>6</v>
      </c>
      <c r="K48" s="70" t="s">
        <v>2</v>
      </c>
      <c r="L48" s="60" t="s">
        <v>2</v>
      </c>
      <c r="M48" s="60" t="s">
        <v>2</v>
      </c>
      <c r="N48" s="60" t="s">
        <v>2</v>
      </c>
      <c r="O48" s="65" t="s">
        <v>2</v>
      </c>
      <c r="P48" s="2"/>
    </row>
    <row r="49" spans="1:16" ht="30" customHeight="1">
      <c r="A49" s="269" t="str">
        <f>IF(D1="","",D1)</f>
        <v>Melkstand</v>
      </c>
      <c r="B49" s="218"/>
      <c r="C49" s="66">
        <f>IF(C11="","",C11)</f>
        <v>2007</v>
      </c>
      <c r="D49" s="66"/>
      <c r="E49" s="219"/>
      <c r="F49" s="219"/>
      <c r="G49" s="219"/>
      <c r="H49" s="68">
        <f>IF(H9="","",H9)</f>
        <v>36400</v>
      </c>
      <c r="I49" s="68">
        <f>IF(H11="","",H11)</f>
        <v>15</v>
      </c>
      <c r="J49" s="71">
        <f>IF(C26="","",C26)</f>
      </c>
      <c r="K49" s="74"/>
      <c r="L49" s="92"/>
      <c r="M49" s="92"/>
      <c r="N49" s="73"/>
      <c r="O49" s="75"/>
      <c r="P49" s="2"/>
    </row>
    <row r="50" spans="1:16" ht="19.5" customHeight="1">
      <c r="A50" s="200" t="s">
        <v>10</v>
      </c>
      <c r="B50" s="201"/>
      <c r="C50" s="201"/>
      <c r="D50" s="201"/>
      <c r="E50" s="201"/>
      <c r="F50" s="201"/>
      <c r="G50" s="201"/>
      <c r="H50" s="201"/>
      <c r="I50" s="201"/>
      <c r="J50" s="202"/>
      <c r="K50" s="93">
        <f>IF(SUM(K49)=0,"",SUM(K49))</f>
      </c>
      <c r="L50" s="96">
        <f>IF(SUM(L49)=0,"",SUM(L49))</f>
      </c>
      <c r="M50" s="96">
        <f>IF(SUM(M49)=0,"",SUM(M49))</f>
      </c>
      <c r="N50" s="94">
        <f>IF(SUM(N49)=0,"",SUM(N49))</f>
      </c>
      <c r="O50" s="95">
        <f>IF(SUM(O49)=0,"",SUM(O49))</f>
      </c>
      <c r="P50" s="2"/>
    </row>
    <row r="51" spans="1:16" ht="15">
      <c r="A51" s="36"/>
      <c r="B51" s="36"/>
      <c r="C51" s="37"/>
      <c r="D51" s="37"/>
      <c r="E51" s="37"/>
      <c r="F51" s="37"/>
      <c r="G51" s="38"/>
      <c r="H51" s="38"/>
      <c r="I51" s="38"/>
      <c r="J51" s="38"/>
      <c r="K51" s="38"/>
      <c r="L51" s="38"/>
      <c r="M51" s="38"/>
      <c r="N51" s="38"/>
      <c r="O51" s="8"/>
      <c r="P51" s="2"/>
    </row>
    <row r="52" ht="12.75" hidden="1"/>
    <row r="53" ht="12.75" hidden="1"/>
    <row r="54" ht="12.75" hidden="1"/>
  </sheetData>
  <sheetProtection sheet="1" objects="1" scenarios="1"/>
  <mergeCells count="37">
    <mergeCell ref="A49:B49"/>
    <mergeCell ref="E49:G49"/>
    <mergeCell ref="A50:J50"/>
    <mergeCell ref="A7:O7"/>
    <mergeCell ref="H14:I14"/>
    <mergeCell ref="H16:I16"/>
    <mergeCell ref="H28:I28"/>
    <mergeCell ref="H30:I30"/>
    <mergeCell ref="H34:I34"/>
    <mergeCell ref="H36:I36"/>
    <mergeCell ref="H40:I40"/>
    <mergeCell ref="H42:I42"/>
    <mergeCell ref="E46:G46"/>
    <mergeCell ref="C14:D14"/>
    <mergeCell ref="C16:D16"/>
    <mergeCell ref="C18:D18"/>
    <mergeCell ref="C20:D20"/>
    <mergeCell ref="C21:D21"/>
    <mergeCell ref="C23:D23"/>
    <mergeCell ref="C24:D24"/>
    <mergeCell ref="C36:D36"/>
    <mergeCell ref="C38:D38"/>
    <mergeCell ref="C40:D40"/>
    <mergeCell ref="C26:D26"/>
    <mergeCell ref="C28:D28"/>
    <mergeCell ref="C30:D30"/>
    <mergeCell ref="C32:D32"/>
    <mergeCell ref="D1:O1"/>
    <mergeCell ref="E47:G47"/>
    <mergeCell ref="E48:G48"/>
    <mergeCell ref="B20:B21"/>
    <mergeCell ref="C42:D42"/>
    <mergeCell ref="B23:B24"/>
    <mergeCell ref="C44:D44"/>
    <mergeCell ref="A46:B48"/>
    <mergeCell ref="C46:C48"/>
    <mergeCell ref="C34:D34"/>
  </mergeCells>
  <conditionalFormatting sqref="H14:I14 C14:D14 H16:I16 C16:D16 C28:D28 C30:D30 F28 F30 H28:I28 H30:I30 C34:D34 C36:D36 F34 F36 H34:I34 H36:I36 F14 F16 C40:D40 C42:D42 F40 F42 H40:I40 H42:I42">
    <cfRule type="cellIs" priority="1" dxfId="0" operator="notEqual" stopIfTrue="1">
      <formula>""</formula>
    </cfRule>
  </conditionalFormatting>
  <conditionalFormatting sqref="C20:D20 C23:D23 C18:D18 C26:D26 C32:D32 C38:D38 C44:D44">
    <cfRule type="cellIs" priority="2" dxfId="1" operator="notEqual" stopIfTrue="1">
      <formula>""</formula>
    </cfRule>
  </conditionalFormatting>
  <conditionalFormatting sqref="C21:D21 C24:D24">
    <cfRule type="cellIs" priority="3" dxfId="2" operator="notEqual" stopIfTrue="1">
      <formula>""</formula>
    </cfRule>
  </conditionalFormatting>
  <conditionalFormatting sqref="H38">
    <cfRule type="cellIs" priority="4" dxfId="3" operator="equal" stopIfTrue="1">
      <formula>"Erinnerungswert!"</formula>
    </cfRule>
  </conditionalFormatting>
  <dataValidations count="3">
    <dataValidation type="list" allowBlank="1" showInputMessage="1" showErrorMessage="1" sqref="C40 C34 C14 H14 C20:C21 H28 C28 H34 H40">
      <formula1>Operanden</formula1>
    </dataValidation>
    <dataValidation type="list" allowBlank="1" showInputMessage="1" showErrorMessage="1" sqref="F14 F28 F34 F40">
      <formula1>Operatoren</formula1>
    </dataValidation>
    <dataValidation type="list" allowBlank="1" showInputMessage="1" showErrorMessage="1" sqref="D1:O1">
      <formula1>Gebäude</formula1>
    </dataValidation>
  </dataValidations>
  <printOptions/>
  <pageMargins left="0.3937007874015748" right="0.3937007874015748" top="0.7874015748031497" bottom="0.7874015748031497" header="0" footer="0.3937007874015748"/>
  <pageSetup blackAndWhite="1" fitToHeight="1" fitToWidth="1" horizontalDpi="300" verticalDpi="300" orientation="portrait" paperSize="9" scale="76" r:id="rId2"/>
  <headerFooter alignWithMargins="0">
    <oddFooter>&amp;L&amp;"Arial,Kursiv"&amp;8&amp;D - &amp;T&amp;R&amp;"Arial,Fett Kursiv"&amp;8© Wolfgang Harasleben</oddFooter>
  </headerFooter>
  <drawing r:id="rId1"/>
</worksheet>
</file>

<file path=xl/worksheets/sheet11.xml><?xml version="1.0" encoding="utf-8"?>
<worksheet xmlns="http://schemas.openxmlformats.org/spreadsheetml/2006/main" xmlns:r="http://schemas.openxmlformats.org/officeDocument/2006/relationships">
  <sheetPr>
    <tabColor indexed="12"/>
    <pageSetUpPr fitToPage="1"/>
  </sheetPr>
  <dimension ref="A1:P51"/>
  <sheetViews>
    <sheetView showGridLines="0" showRowColHeaders="0" workbookViewId="0" topLeftCell="A1">
      <pane ySplit="12" topLeftCell="BM46" activePane="bottomLeft" state="frozen"/>
      <selection pane="topLeft" activeCell="E32" sqref="E32:G32"/>
      <selection pane="bottomLeft" activeCell="D1" sqref="D1:O1"/>
    </sheetView>
  </sheetViews>
  <sheetFormatPr defaultColWidth="11.421875" defaultRowHeight="12.75" zeroHeight="1"/>
  <cols>
    <col min="1" max="4" width="10.7109375" style="1" customWidth="1"/>
    <col min="5" max="5" width="1.7109375" style="1" customWidth="1"/>
    <col min="6" max="6" width="5.7109375" style="1" customWidth="1"/>
    <col min="7" max="7" width="1.7109375" style="1" customWidth="1"/>
    <col min="8" max="15" width="10.7109375" style="1" customWidth="1"/>
    <col min="16" max="16" width="11.421875" style="1" customWidth="1"/>
    <col min="17" max="16384" width="11.421875" style="1" hidden="1" customWidth="1"/>
  </cols>
  <sheetData>
    <row r="1" spans="1:16" ht="27">
      <c r="A1" s="3" t="s">
        <v>12</v>
      </c>
      <c r="B1" s="4"/>
      <c r="C1" s="4">
        <f>IF('G4'!C1="","",'G4'!C1)</f>
        <v>4</v>
      </c>
      <c r="D1" s="324" t="str">
        <f>IF('G4'!D1="","",'G4'!D1)</f>
        <v>Melkstand</v>
      </c>
      <c r="E1" s="324"/>
      <c r="F1" s="324"/>
      <c r="G1" s="324"/>
      <c r="H1" s="324"/>
      <c r="I1" s="324"/>
      <c r="J1" s="324"/>
      <c r="K1" s="324"/>
      <c r="L1" s="324"/>
      <c r="M1" s="324"/>
      <c r="N1" s="324"/>
      <c r="O1" s="324"/>
      <c r="P1" s="2"/>
    </row>
    <row r="2" spans="1:16" ht="4.5" customHeight="1">
      <c r="A2" s="28"/>
      <c r="B2" s="29"/>
      <c r="C2" s="29"/>
      <c r="D2" s="29"/>
      <c r="E2" s="29"/>
      <c r="F2" s="29"/>
      <c r="G2" s="29"/>
      <c r="H2" s="29"/>
      <c r="I2" s="29"/>
      <c r="J2" s="29"/>
      <c r="K2" s="29"/>
      <c r="L2" s="29"/>
      <c r="M2" s="29"/>
      <c r="N2" s="29"/>
      <c r="O2" s="29"/>
      <c r="P2" s="2"/>
    </row>
    <row r="3" spans="1:16" ht="15.75">
      <c r="A3" s="97" t="str">
        <f>IF('G4'!A3="","",'G4'!A3)</f>
        <v>■ Herstellungswert bekannt</v>
      </c>
      <c r="B3" s="98"/>
      <c r="C3" s="99"/>
      <c r="D3" s="99"/>
      <c r="E3" s="99"/>
      <c r="F3" s="99"/>
      <c r="G3" s="100"/>
      <c r="H3" s="100"/>
      <c r="I3" s="100"/>
      <c r="J3" s="100"/>
      <c r="K3" s="100"/>
      <c r="L3" s="101"/>
      <c r="M3" s="101"/>
      <c r="N3" s="101"/>
      <c r="O3" s="102"/>
      <c r="P3" s="2"/>
    </row>
    <row r="4" spans="1:16" ht="15.75">
      <c r="A4" s="97" t="str">
        <f>IF('G4'!A4="","",'G4'!A4)</f>
        <v>■ Errichtung und Inbetriebnahme im Aufzeichnungsjahr</v>
      </c>
      <c r="B4" s="98"/>
      <c r="C4" s="99"/>
      <c r="D4" s="99"/>
      <c r="E4" s="99"/>
      <c r="F4" s="99"/>
      <c r="G4" s="100"/>
      <c r="H4" s="100"/>
      <c r="I4" s="100"/>
      <c r="J4" s="100"/>
      <c r="K4" s="100"/>
      <c r="L4" s="101"/>
      <c r="M4" s="101"/>
      <c r="N4" s="101"/>
      <c r="O4" s="100"/>
      <c r="P4" s="2"/>
    </row>
    <row r="5" spans="1:16" ht="15.75">
      <c r="A5" s="97" t="str">
        <f>IF('G4'!A5="","",'G4'!A5)</f>
        <v>■ kein Investitionszuschuss</v>
      </c>
      <c r="B5" s="98"/>
      <c r="C5" s="99"/>
      <c r="D5" s="99"/>
      <c r="E5" s="99"/>
      <c r="F5" s="99"/>
      <c r="G5" s="100"/>
      <c r="H5" s="100"/>
      <c r="I5" s="100"/>
      <c r="J5" s="100"/>
      <c r="K5" s="100"/>
      <c r="L5" s="101"/>
      <c r="M5" s="101"/>
      <c r="N5" s="101"/>
      <c r="O5" s="100"/>
      <c r="P5" s="2"/>
    </row>
    <row r="6" spans="1:16" ht="4.5" customHeight="1">
      <c r="A6" s="103"/>
      <c r="B6" s="98"/>
      <c r="C6" s="99"/>
      <c r="D6" s="99"/>
      <c r="E6" s="99"/>
      <c r="F6" s="99"/>
      <c r="G6" s="100"/>
      <c r="H6" s="100"/>
      <c r="I6" s="100"/>
      <c r="J6" s="100"/>
      <c r="K6" s="100"/>
      <c r="L6" s="101"/>
      <c r="M6" s="101"/>
      <c r="N6" s="101"/>
      <c r="O6" s="100"/>
      <c r="P6" s="2"/>
    </row>
    <row r="7" spans="1:16" ht="36" customHeight="1">
      <c r="A7" s="203" t="str">
        <f>IF('G4'!A7="","",'G4'!A7)</f>
        <v>Der Neuwert (Herstellungswert) für einen im ersten Halbjahr 2007 errichteten und in Betrieb genommenen 'MELKSTAND' beträgt laut Rechnung € 36.400,00. Die Nutzungsdauer wird mit 15 Jahren festgelegt.</v>
      </c>
      <c r="B7" s="203">
        <f>IF('G4'!B7="","",'G4'!B7)</f>
      </c>
      <c r="C7" s="203">
        <f>IF('G4'!C7="","",'G4'!C7)</f>
      </c>
      <c r="D7" s="203">
        <f>IF('G4'!D7="","",'G4'!D7)</f>
      </c>
      <c r="E7" s="203">
        <f>IF('G4'!E7="","",'G4'!E7)</f>
      </c>
      <c r="F7" s="203">
        <f>IF('G4'!F7="","",'G4'!F7)</f>
      </c>
      <c r="G7" s="203">
        <f>IF('G4'!G7="","",'G4'!G7)</f>
      </c>
      <c r="H7" s="203">
        <f>IF('G4'!H7="","",'G4'!H7)</f>
      </c>
      <c r="I7" s="203">
        <f>IF('G4'!I7="","",'G4'!I7)</f>
      </c>
      <c r="J7" s="203">
        <f>IF('G4'!J7="","",'G4'!J7)</f>
      </c>
      <c r="K7" s="203">
        <f>IF('G4'!K7="","",'G4'!K7)</f>
      </c>
      <c r="L7" s="203">
        <f>IF('G4'!L7="","",'G4'!L7)</f>
      </c>
      <c r="M7" s="203">
        <f>IF('G4'!M7="","",'G4'!M7)</f>
      </c>
      <c r="N7" s="203">
        <f>IF('G4'!N7="","",'G4'!N7)</f>
      </c>
      <c r="O7" s="203">
        <f>IF('G4'!O7="","",'G4'!O7)</f>
      </c>
      <c r="P7" s="2"/>
    </row>
    <row r="8" spans="1:16" ht="15">
      <c r="A8" s="5"/>
      <c r="B8" s="6"/>
      <c r="C8" s="7"/>
      <c r="D8" s="7"/>
      <c r="E8" s="7"/>
      <c r="F8" s="7"/>
      <c r="G8" s="8"/>
      <c r="H8" s="8"/>
      <c r="I8" s="8"/>
      <c r="J8" s="8"/>
      <c r="K8" s="8"/>
      <c r="L8" s="8"/>
      <c r="M8" s="8"/>
      <c r="N8" s="8"/>
      <c r="O8" s="8"/>
      <c r="P8" s="2"/>
    </row>
    <row r="9" spans="1:16" ht="15">
      <c r="A9" s="80"/>
      <c r="B9" s="81" t="str">
        <f>IF('G4'!B9="","",'G4'!B9)</f>
        <v>Heuer = </v>
      </c>
      <c r="C9" s="30">
        <f>IF('G4'!C9="","",'G4'!C9)</f>
        <v>2007</v>
      </c>
      <c r="D9" s="82"/>
      <c r="E9" s="82"/>
      <c r="F9" s="80"/>
      <c r="G9" s="81" t="str">
        <f>IF('G4'!G9="","",'G4'!G9)</f>
        <v>Anschaffungswert = </v>
      </c>
      <c r="H9" s="107">
        <f>IF('G4'!H9="","",'G4'!H9)</f>
        <v>36400</v>
      </c>
      <c r="I9" s="83" t="str">
        <f>IF('G4'!I9="","",'G4'!I9)</f>
        <v> €</v>
      </c>
      <c r="J9" s="82"/>
      <c r="K9" s="82"/>
      <c r="L9" s="84"/>
      <c r="M9" s="84"/>
      <c r="N9" s="84"/>
      <c r="O9" s="84"/>
      <c r="P9" s="2"/>
    </row>
    <row r="10" spans="1:16" ht="3.75" customHeight="1">
      <c r="A10" s="80"/>
      <c r="B10" s="81"/>
      <c r="C10" s="80"/>
      <c r="D10" s="82"/>
      <c r="E10" s="82"/>
      <c r="F10" s="80"/>
      <c r="G10" s="81"/>
      <c r="H10" s="80"/>
      <c r="I10" s="85"/>
      <c r="J10" s="82"/>
      <c r="K10" s="82"/>
      <c r="L10" s="84"/>
      <c r="M10" s="84"/>
      <c r="N10" s="84"/>
      <c r="O10" s="84"/>
      <c r="P10" s="2"/>
    </row>
    <row r="11" spans="1:16" ht="15">
      <c r="A11" s="80"/>
      <c r="B11" s="81" t="str">
        <f>IF('G4'!B11="","",'G4'!B11)</f>
        <v>Anschaffungsjahr = </v>
      </c>
      <c r="C11" s="77">
        <f>IF('G4'!C11="","",'G4'!C11)</f>
        <v>2007</v>
      </c>
      <c r="D11" s="84"/>
      <c r="E11" s="82"/>
      <c r="F11" s="80"/>
      <c r="G11" s="81" t="str">
        <f>IF('G4'!G11="","",'G4'!G11)</f>
        <v>Nutzungsdauer = </v>
      </c>
      <c r="H11" s="108">
        <f>IF('G4'!H11="","",'G4'!H11)</f>
        <v>15</v>
      </c>
      <c r="I11" s="86" t="str">
        <f>IF('G4'!I11="","",'G4'!I11)</f>
        <v> Jahre</v>
      </c>
      <c r="J11" s="82"/>
      <c r="K11" s="87"/>
      <c r="L11" s="84"/>
      <c r="M11" s="84"/>
      <c r="N11" s="84"/>
      <c r="O11" s="84"/>
      <c r="P11" s="2"/>
    </row>
    <row r="12" spans="1:16" ht="27" customHeight="1">
      <c r="A12" s="5"/>
      <c r="B12" s="6"/>
      <c r="C12" s="7"/>
      <c r="D12" s="7"/>
      <c r="E12" s="7"/>
      <c r="F12" s="7"/>
      <c r="G12" s="8"/>
      <c r="H12" s="8"/>
      <c r="I12" s="8"/>
      <c r="J12" s="8"/>
      <c r="K12" s="8"/>
      <c r="L12" s="8"/>
      <c r="M12" s="8"/>
      <c r="N12" s="8"/>
      <c r="O12" s="8"/>
      <c r="P12" s="2"/>
    </row>
    <row r="13" spans="1:16" ht="9.75" customHeight="1">
      <c r="A13" s="24"/>
      <c r="B13" s="25"/>
      <c r="C13" s="26"/>
      <c r="D13" s="26"/>
      <c r="E13" s="26"/>
      <c r="F13" s="26"/>
      <c r="G13" s="27"/>
      <c r="H13" s="27"/>
      <c r="I13" s="27"/>
      <c r="J13" s="27"/>
      <c r="K13" s="27"/>
      <c r="L13" s="27"/>
      <c r="M13" s="27"/>
      <c r="N13" s="27"/>
      <c r="O13" s="27"/>
      <c r="P13" s="2"/>
    </row>
    <row r="14" spans="1:16" ht="15" customHeight="1">
      <c r="A14" s="55" t="s">
        <v>13</v>
      </c>
      <c r="B14" s="55" t="s">
        <v>14</v>
      </c>
      <c r="C14" s="329" t="s">
        <v>40</v>
      </c>
      <c r="D14" s="330"/>
      <c r="E14" s="18"/>
      <c r="F14" s="104" t="s">
        <v>54</v>
      </c>
      <c r="G14" s="19"/>
      <c r="H14" s="329" t="s">
        <v>86</v>
      </c>
      <c r="I14" s="330"/>
      <c r="K14"/>
      <c r="L14"/>
      <c r="M14"/>
      <c r="N14"/>
      <c r="O14" s="19"/>
      <c r="P14" s="2"/>
    </row>
    <row r="15" spans="1:16" ht="3" customHeight="1">
      <c r="A15" s="14"/>
      <c r="B15" s="55"/>
      <c r="C15" s="18"/>
      <c r="D15" s="18"/>
      <c r="E15" s="18"/>
      <c r="F15" s="18"/>
      <c r="G15" s="19"/>
      <c r="H15" s="18"/>
      <c r="I15" s="18"/>
      <c r="K15"/>
      <c r="L15"/>
      <c r="M15"/>
      <c r="N15"/>
      <c r="O15" s="19"/>
      <c r="P15" s="2"/>
    </row>
    <row r="16" spans="1:16" ht="15" customHeight="1">
      <c r="A16" s="14"/>
      <c r="B16" s="55" t="s">
        <v>14</v>
      </c>
      <c r="C16" s="329">
        <f>C9</f>
        <v>2007</v>
      </c>
      <c r="D16" s="330"/>
      <c r="E16" s="18"/>
      <c r="F16" s="51" t="str">
        <f>IF(F14="","",F14)</f>
        <v>–</v>
      </c>
      <c r="G16" s="19"/>
      <c r="H16" s="329">
        <f>C11</f>
        <v>2007</v>
      </c>
      <c r="I16" s="330"/>
      <c r="K16"/>
      <c r="L16"/>
      <c r="M16"/>
      <c r="N16"/>
      <c r="O16" s="19"/>
      <c r="P16" s="2"/>
    </row>
    <row r="17" spans="1:16" ht="3" customHeight="1">
      <c r="A17" s="14"/>
      <c r="B17" s="55"/>
      <c r="C17" s="18"/>
      <c r="D17" s="18"/>
      <c r="E17" s="18"/>
      <c r="F17" s="18" t="s">
        <v>41</v>
      </c>
      <c r="G17" s="19"/>
      <c r="H17" s="19"/>
      <c r="I17" s="19"/>
      <c r="K17"/>
      <c r="L17"/>
      <c r="M17"/>
      <c r="N17"/>
      <c r="O17" s="19"/>
      <c r="P17" s="2"/>
    </row>
    <row r="18" spans="1:16" ht="15" customHeight="1" thickBot="1">
      <c r="A18" s="14"/>
      <c r="B18" s="20" t="s">
        <v>14</v>
      </c>
      <c r="C18" s="331">
        <f>C16-H16</f>
        <v>0</v>
      </c>
      <c r="D18" s="332"/>
      <c r="E18" s="53"/>
      <c r="F18" s="53" t="s">
        <v>4</v>
      </c>
      <c r="G18" s="53"/>
      <c r="H18" s="58"/>
      <c r="I18" s="58"/>
      <c r="K18"/>
      <c r="L18"/>
      <c r="M18"/>
      <c r="N18"/>
      <c r="O18" s="19"/>
      <c r="P18" s="2"/>
    </row>
    <row r="19" spans="1:16" ht="13.5" thickTop="1">
      <c r="A19" s="14"/>
      <c r="B19" s="14"/>
      <c r="C19" s="18"/>
      <c r="D19" s="18"/>
      <c r="E19" s="18"/>
      <c r="F19" s="18"/>
      <c r="G19" s="19"/>
      <c r="H19" s="19"/>
      <c r="I19" s="19"/>
      <c r="J19" s="19"/>
      <c r="K19"/>
      <c r="L19"/>
      <c r="M19"/>
      <c r="N19"/>
      <c r="O19" s="19"/>
      <c r="P19" s="2"/>
    </row>
    <row r="20" spans="1:16" ht="15" customHeight="1">
      <c r="A20" s="55" t="s">
        <v>15</v>
      </c>
      <c r="B20" s="192" t="s">
        <v>16</v>
      </c>
      <c r="C20" s="333" t="s">
        <v>105</v>
      </c>
      <c r="D20" s="334"/>
      <c r="E20" s="18"/>
      <c r="F20" s="18"/>
      <c r="G20" s="19"/>
      <c r="H20" s="19"/>
      <c r="I20" s="19"/>
      <c r="J20" s="19"/>
      <c r="K20"/>
      <c r="L20"/>
      <c r="M20"/>
      <c r="N20"/>
      <c r="O20" s="19"/>
      <c r="P20" s="2"/>
    </row>
    <row r="21" spans="1:16" ht="15" customHeight="1">
      <c r="A21" s="14"/>
      <c r="B21" s="192"/>
      <c r="C21" s="335" t="s">
        <v>63</v>
      </c>
      <c r="D21" s="336"/>
      <c r="E21" s="18"/>
      <c r="F21" s="18"/>
      <c r="G21" s="19"/>
      <c r="H21" s="19"/>
      <c r="I21" s="19"/>
      <c r="J21" s="19"/>
      <c r="K21"/>
      <c r="L21"/>
      <c r="M21"/>
      <c r="N21"/>
      <c r="O21" s="19"/>
      <c r="P21" s="2"/>
    </row>
    <row r="22" spans="1:16" ht="3" customHeight="1">
      <c r="A22" s="14"/>
      <c r="B22" s="55"/>
      <c r="C22" s="18"/>
      <c r="D22" s="18"/>
      <c r="E22" s="18"/>
      <c r="F22" s="18"/>
      <c r="G22" s="19"/>
      <c r="H22" s="19"/>
      <c r="I22" s="19"/>
      <c r="J22" s="19"/>
      <c r="K22"/>
      <c r="L22"/>
      <c r="M22"/>
      <c r="N22"/>
      <c r="O22" s="19"/>
      <c r="P22" s="2"/>
    </row>
    <row r="23" spans="1:16" ht="15" customHeight="1">
      <c r="A23" s="14"/>
      <c r="B23" s="192" t="s">
        <v>16</v>
      </c>
      <c r="C23" s="337">
        <f>H9</f>
        <v>36400</v>
      </c>
      <c r="D23" s="338"/>
      <c r="E23" s="18"/>
      <c r="F23" s="18"/>
      <c r="G23" s="19"/>
      <c r="H23" s="19"/>
      <c r="I23" s="19"/>
      <c r="J23" s="19"/>
      <c r="K23" s="19"/>
      <c r="L23" s="19"/>
      <c r="M23" s="19"/>
      <c r="N23" s="19"/>
      <c r="O23" s="19"/>
      <c r="P23" s="2"/>
    </row>
    <row r="24" spans="1:16" ht="15" customHeight="1">
      <c r="A24" s="14"/>
      <c r="B24" s="192"/>
      <c r="C24" s="335">
        <f>H11</f>
        <v>15</v>
      </c>
      <c r="D24" s="336"/>
      <c r="E24" s="18"/>
      <c r="F24" s="18"/>
      <c r="G24" s="19"/>
      <c r="H24" s="19"/>
      <c r="I24" s="19"/>
      <c r="J24" s="19"/>
      <c r="K24" s="19"/>
      <c r="L24" s="19"/>
      <c r="M24" s="19"/>
      <c r="N24" s="19"/>
      <c r="O24" s="19"/>
      <c r="P24" s="2"/>
    </row>
    <row r="25" spans="1:16" ht="3" customHeight="1">
      <c r="A25" s="14"/>
      <c r="B25" s="55"/>
      <c r="C25" s="18"/>
      <c r="D25" s="18"/>
      <c r="E25" s="18"/>
      <c r="F25" s="18"/>
      <c r="G25" s="19"/>
      <c r="H25" s="19"/>
      <c r="I25" s="19"/>
      <c r="J25" s="19"/>
      <c r="K25" s="19"/>
      <c r="L25" s="19"/>
      <c r="M25" s="19"/>
      <c r="N25" s="19"/>
      <c r="O25" s="19"/>
      <c r="P25" s="2"/>
    </row>
    <row r="26" spans="1:16" ht="15" customHeight="1" thickBot="1">
      <c r="A26" s="14"/>
      <c r="B26" s="20" t="s">
        <v>16</v>
      </c>
      <c r="C26" s="327">
        <f>C23/C24</f>
        <v>2426.6666666666665</v>
      </c>
      <c r="D26" s="328"/>
      <c r="E26" s="21"/>
      <c r="F26" s="53" t="s">
        <v>2</v>
      </c>
      <c r="G26" s="19"/>
      <c r="H26" s="23">
        <f>IF(C18&gt;=H11,"ACHTUNG:   Keine Afa mehr!","")</f>
      </c>
      <c r="I26" s="19"/>
      <c r="J26" s="19"/>
      <c r="K26" s="19"/>
      <c r="L26" s="19"/>
      <c r="M26" s="19"/>
      <c r="N26" s="19"/>
      <c r="O26" s="19"/>
      <c r="P26" s="2"/>
    </row>
    <row r="27" spans="1:16" ht="13.5" thickTop="1">
      <c r="A27" s="14"/>
      <c r="B27" s="14"/>
      <c r="C27" s="18"/>
      <c r="D27" s="18"/>
      <c r="E27" s="18"/>
      <c r="F27" s="18"/>
      <c r="G27" s="19"/>
      <c r="H27" s="19"/>
      <c r="I27" s="19"/>
      <c r="J27" s="19"/>
      <c r="K27" s="19"/>
      <c r="L27" s="19"/>
      <c r="M27" s="19"/>
      <c r="N27" s="19"/>
      <c r="O27" s="19"/>
      <c r="P27" s="2"/>
    </row>
    <row r="28" spans="1:16" ht="15" customHeight="1">
      <c r="A28" s="56" t="s">
        <v>18</v>
      </c>
      <c r="B28" s="56" t="s">
        <v>19</v>
      </c>
      <c r="C28" s="329" t="s">
        <v>20</v>
      </c>
      <c r="D28" s="330"/>
      <c r="E28" s="18"/>
      <c r="F28" s="104" t="s">
        <v>55</v>
      </c>
      <c r="G28" s="19"/>
      <c r="H28" s="329" t="s">
        <v>56</v>
      </c>
      <c r="I28" s="330"/>
      <c r="J28" s="11"/>
      <c r="K28" s="11"/>
      <c r="L28" s="11"/>
      <c r="M28" s="11"/>
      <c r="N28" s="11"/>
      <c r="O28" s="11"/>
      <c r="P28" s="2"/>
    </row>
    <row r="29" spans="1:16" ht="3" customHeight="1">
      <c r="A29" s="9"/>
      <c r="B29" s="56"/>
      <c r="C29" s="10"/>
      <c r="D29" s="10"/>
      <c r="E29" s="10"/>
      <c r="F29" s="10"/>
      <c r="G29" s="11"/>
      <c r="H29" s="11"/>
      <c r="I29" s="11"/>
      <c r="J29" s="11"/>
      <c r="K29" s="11"/>
      <c r="L29" s="11"/>
      <c r="M29" s="11"/>
      <c r="N29" s="11"/>
      <c r="O29" s="11"/>
      <c r="P29" s="2"/>
    </row>
    <row r="30" spans="1:16" ht="15" customHeight="1">
      <c r="A30" s="9"/>
      <c r="B30" s="56" t="s">
        <v>19</v>
      </c>
      <c r="C30" s="329">
        <f>C18</f>
        <v>0</v>
      </c>
      <c r="D30" s="330"/>
      <c r="E30" s="18"/>
      <c r="F30" s="51" t="str">
        <f>IF(F28="","",F28)</f>
        <v>•</v>
      </c>
      <c r="G30" s="11"/>
      <c r="H30" s="325">
        <f>C26</f>
        <v>2426.6666666666665</v>
      </c>
      <c r="I30" s="326"/>
      <c r="J30" s="11"/>
      <c r="K30" s="11"/>
      <c r="L30" s="11"/>
      <c r="M30" s="11"/>
      <c r="N30" s="11"/>
      <c r="O30" s="11"/>
      <c r="P30" s="2"/>
    </row>
    <row r="31" spans="1:16" ht="3" customHeight="1">
      <c r="A31" s="9"/>
      <c r="B31" s="56"/>
      <c r="C31" s="15"/>
      <c r="D31" s="15"/>
      <c r="E31" s="10"/>
      <c r="F31" s="10"/>
      <c r="G31" s="11"/>
      <c r="H31" s="11" t="s">
        <v>261</v>
      </c>
      <c r="I31" s="11"/>
      <c r="J31" s="11"/>
      <c r="K31" s="11"/>
      <c r="L31" s="11"/>
      <c r="M31" s="11"/>
      <c r="N31" s="11"/>
      <c r="O31" s="11"/>
      <c r="P31" s="2"/>
    </row>
    <row r="32" spans="1:16" ht="15" customHeight="1" thickBot="1">
      <c r="A32" s="9"/>
      <c r="B32" s="12" t="s">
        <v>19</v>
      </c>
      <c r="C32" s="327">
        <f>C30*H30</f>
        <v>0</v>
      </c>
      <c r="D32" s="328"/>
      <c r="E32" s="21"/>
      <c r="F32" s="53" t="s">
        <v>2</v>
      </c>
      <c r="G32" s="19"/>
      <c r="H32" s="11"/>
      <c r="I32" s="11"/>
      <c r="J32" s="11"/>
      <c r="K32" s="11"/>
      <c r="L32" s="11"/>
      <c r="M32" s="11"/>
      <c r="N32" s="11"/>
      <c r="O32" s="11"/>
      <c r="P32" s="2"/>
    </row>
    <row r="33" spans="1:16" ht="13.5" thickTop="1">
      <c r="A33" s="9"/>
      <c r="B33" s="9"/>
      <c r="C33" s="10"/>
      <c r="D33" s="10"/>
      <c r="E33" s="10"/>
      <c r="F33" s="10"/>
      <c r="G33" s="11"/>
      <c r="H33" s="11"/>
      <c r="I33" s="11"/>
      <c r="J33" s="11"/>
      <c r="K33" s="11"/>
      <c r="L33" s="11"/>
      <c r="M33" s="11"/>
      <c r="N33" s="11"/>
      <c r="O33" s="11"/>
      <c r="P33" s="2"/>
    </row>
    <row r="34" spans="1:16" ht="15" customHeight="1">
      <c r="A34" s="9" t="s">
        <v>21</v>
      </c>
      <c r="B34" s="9" t="s">
        <v>22</v>
      </c>
      <c r="C34" s="329" t="s">
        <v>105</v>
      </c>
      <c r="D34" s="330"/>
      <c r="E34" s="18"/>
      <c r="F34" s="104" t="s">
        <v>54</v>
      </c>
      <c r="G34" s="19"/>
      <c r="H34" s="329" t="s">
        <v>57</v>
      </c>
      <c r="I34" s="330"/>
      <c r="J34" s="11"/>
      <c r="K34" s="11"/>
      <c r="L34" s="11"/>
      <c r="M34" s="11"/>
      <c r="N34" s="11"/>
      <c r="O34" s="11"/>
      <c r="P34" s="2"/>
    </row>
    <row r="35" spans="1:16" ht="3" customHeight="1">
      <c r="A35" s="9"/>
      <c r="B35" s="9"/>
      <c r="C35" s="10"/>
      <c r="D35" s="10"/>
      <c r="E35" s="10"/>
      <c r="F35" s="10"/>
      <c r="G35" s="11"/>
      <c r="H35" s="11"/>
      <c r="I35" s="11"/>
      <c r="J35" s="11"/>
      <c r="K35" s="11"/>
      <c r="L35" s="11"/>
      <c r="M35" s="11"/>
      <c r="N35" s="11"/>
      <c r="O35" s="11"/>
      <c r="P35" s="2"/>
    </row>
    <row r="36" spans="1:16" ht="15" customHeight="1">
      <c r="A36" s="9"/>
      <c r="B36" s="9" t="s">
        <v>22</v>
      </c>
      <c r="C36" s="325">
        <f>H9</f>
        <v>36400</v>
      </c>
      <c r="D36" s="326"/>
      <c r="E36" s="10"/>
      <c r="F36" s="51" t="str">
        <f>IF(F34="","",F34)</f>
        <v>–</v>
      </c>
      <c r="G36" s="52"/>
      <c r="H36" s="325">
        <f>C32</f>
        <v>0</v>
      </c>
      <c r="I36" s="326"/>
      <c r="J36" s="11"/>
      <c r="K36" s="11"/>
      <c r="L36" s="11"/>
      <c r="M36" s="11"/>
      <c r="N36" s="11"/>
      <c r="O36" s="11"/>
      <c r="P36" s="2"/>
    </row>
    <row r="37" spans="1:16" ht="3" customHeight="1">
      <c r="A37" s="9"/>
      <c r="B37" s="9"/>
      <c r="C37" s="15"/>
      <c r="D37" s="15"/>
      <c r="E37" s="10"/>
      <c r="F37" s="15"/>
      <c r="G37" s="11"/>
      <c r="H37" s="11"/>
      <c r="I37" s="11"/>
      <c r="J37" s="11"/>
      <c r="K37" s="11"/>
      <c r="L37" s="11"/>
      <c r="M37" s="11"/>
      <c r="N37" s="11"/>
      <c r="O37" s="11"/>
      <c r="P37" s="2"/>
    </row>
    <row r="38" spans="1:16" ht="15" customHeight="1" thickBot="1">
      <c r="A38" s="9"/>
      <c r="B38" s="12" t="s">
        <v>26</v>
      </c>
      <c r="C38" s="327">
        <f>IF(C18&gt;=H11,1,C36-H36)</f>
        <v>36400</v>
      </c>
      <c r="D38" s="328"/>
      <c r="E38" s="13"/>
      <c r="F38" s="57" t="s">
        <v>2</v>
      </c>
      <c r="G38" s="11"/>
      <c r="H38" s="88" t="str">
        <f>IF(C18&gt;=H11,"Erinnerungswert!",IF(C38=H9,"ACHTUNG:   Zeitwert 1.1. bleibt leer! "&amp;DOLLAR(H9,2)&amp;" kommt in die Spalte 'Zugang'",""))</f>
        <v>ACHTUNG:   Zeitwert 1.1. bleibt leer! € 36.400,00 kommt in die Spalte 'Zugang'</v>
      </c>
      <c r="I38" s="88"/>
      <c r="J38" s="88"/>
      <c r="K38" s="88"/>
      <c r="L38" s="88"/>
      <c r="M38" s="88"/>
      <c r="N38" s="88"/>
      <c r="O38" s="88"/>
      <c r="P38" s="2"/>
    </row>
    <row r="39" spans="1:16" ht="13.5" customHeight="1" thickTop="1">
      <c r="A39" s="9"/>
      <c r="B39" s="9"/>
      <c r="C39" s="10"/>
      <c r="D39" s="10"/>
      <c r="E39" s="10"/>
      <c r="F39" s="10"/>
      <c r="G39" s="11"/>
      <c r="H39" s="88"/>
      <c r="I39" s="88"/>
      <c r="J39" s="88"/>
      <c r="K39" s="88"/>
      <c r="L39" s="88"/>
      <c r="M39" s="88"/>
      <c r="N39" s="88"/>
      <c r="O39" s="88"/>
      <c r="P39" s="2"/>
    </row>
    <row r="40" spans="1:16" ht="15" customHeight="1">
      <c r="A40" s="9" t="s">
        <v>23</v>
      </c>
      <c r="B40" s="9" t="s">
        <v>24</v>
      </c>
      <c r="C40" s="329" t="s">
        <v>87</v>
      </c>
      <c r="D40" s="330"/>
      <c r="E40" s="18"/>
      <c r="F40" s="104" t="s">
        <v>54</v>
      </c>
      <c r="G40" s="19"/>
      <c r="H40" s="329" t="s">
        <v>56</v>
      </c>
      <c r="I40" s="330"/>
      <c r="J40" s="11"/>
      <c r="K40" s="11"/>
      <c r="L40" s="11"/>
      <c r="M40" s="11"/>
      <c r="N40" s="11"/>
      <c r="O40" s="11"/>
      <c r="P40" s="2"/>
    </row>
    <row r="41" spans="1:16" ht="3" customHeight="1">
      <c r="A41" s="9"/>
      <c r="B41" s="9" t="s">
        <v>24</v>
      </c>
      <c r="C41" s="10"/>
      <c r="D41" s="10"/>
      <c r="E41" s="10"/>
      <c r="F41" s="10"/>
      <c r="G41" s="11"/>
      <c r="H41" s="11"/>
      <c r="I41" s="11"/>
      <c r="J41" s="11"/>
      <c r="K41" s="11"/>
      <c r="L41" s="11"/>
      <c r="M41" s="11"/>
      <c r="N41" s="11"/>
      <c r="O41" s="11"/>
      <c r="P41" s="2"/>
    </row>
    <row r="42" spans="1:16" ht="15" customHeight="1">
      <c r="A42" s="9"/>
      <c r="B42" s="9" t="s">
        <v>24</v>
      </c>
      <c r="C42" s="325">
        <f>C38</f>
        <v>36400</v>
      </c>
      <c r="D42" s="326"/>
      <c r="E42" s="10"/>
      <c r="F42" s="51" t="str">
        <f>IF(F40="","",F40)</f>
        <v>–</v>
      </c>
      <c r="G42" s="52"/>
      <c r="H42" s="325">
        <f>IF(C18&gt;=H11,0,C26)</f>
        <v>2426.6666666666665</v>
      </c>
      <c r="I42" s="326"/>
      <c r="J42" s="11"/>
      <c r="K42" s="11"/>
      <c r="L42" s="11"/>
      <c r="M42" s="11"/>
      <c r="N42" s="11"/>
      <c r="O42" s="11"/>
      <c r="P42" s="2"/>
    </row>
    <row r="43" spans="1:16" ht="3" customHeight="1">
      <c r="A43" s="9"/>
      <c r="B43" s="9" t="s">
        <v>24</v>
      </c>
      <c r="C43" s="15"/>
      <c r="D43" s="15"/>
      <c r="E43" s="10"/>
      <c r="F43" s="15"/>
      <c r="G43" s="11"/>
      <c r="H43" s="11"/>
      <c r="I43" s="11"/>
      <c r="J43" s="11"/>
      <c r="K43" s="11"/>
      <c r="L43" s="11"/>
      <c r="M43" s="11"/>
      <c r="N43" s="11"/>
      <c r="O43" s="11"/>
      <c r="P43" s="2"/>
    </row>
    <row r="44" spans="1:16" ht="15" customHeight="1" thickBot="1">
      <c r="A44" s="9"/>
      <c r="B44" s="12" t="s">
        <v>25</v>
      </c>
      <c r="C44" s="327">
        <f>IF(C38&lt;=C26,1,C42-H42)</f>
        <v>33973.333333333336</v>
      </c>
      <c r="D44" s="328"/>
      <c r="E44" s="13"/>
      <c r="F44" s="57" t="s">
        <v>2</v>
      </c>
      <c r="G44" s="11"/>
      <c r="H44" s="23">
        <f>IF(C38&lt;=C26,"Erinnerungswert!","")</f>
      </c>
      <c r="I44" s="11"/>
      <c r="J44" s="11"/>
      <c r="K44" s="11"/>
      <c r="L44" s="11"/>
      <c r="M44" s="11"/>
      <c r="N44" s="11"/>
      <c r="O44" s="11"/>
      <c r="P44" s="2"/>
    </row>
    <row r="45" spans="1:16" ht="60" customHeight="1" thickTop="1">
      <c r="A45" s="9"/>
      <c r="B45" s="9"/>
      <c r="C45" s="10"/>
      <c r="D45" s="10"/>
      <c r="E45" s="10"/>
      <c r="F45" s="10"/>
      <c r="G45" s="11"/>
      <c r="H45" s="11"/>
      <c r="I45" s="11"/>
      <c r="J45" s="11"/>
      <c r="K45" s="11"/>
      <c r="L45" s="11"/>
      <c r="M45" s="11"/>
      <c r="N45" s="11"/>
      <c r="O45" s="11"/>
      <c r="P45" s="2"/>
    </row>
    <row r="46" spans="1:16" ht="12.75" customHeight="1">
      <c r="A46" s="193" t="s">
        <v>0</v>
      </c>
      <c r="B46" s="194"/>
      <c r="C46" s="321" t="s">
        <v>1</v>
      </c>
      <c r="D46" s="61" t="s">
        <v>30</v>
      </c>
      <c r="E46" s="206" t="s">
        <v>88</v>
      </c>
      <c r="F46" s="206"/>
      <c r="G46" s="206"/>
      <c r="H46" s="62" t="s">
        <v>62</v>
      </c>
      <c r="I46" s="62" t="s">
        <v>17</v>
      </c>
      <c r="J46" s="89" t="s">
        <v>5</v>
      </c>
      <c r="K46" s="69" t="s">
        <v>7</v>
      </c>
      <c r="L46" s="62" t="s">
        <v>8</v>
      </c>
      <c r="M46" s="62" t="s">
        <v>9</v>
      </c>
      <c r="N46" s="62" t="s">
        <v>5</v>
      </c>
      <c r="O46" s="63" t="s">
        <v>7</v>
      </c>
      <c r="P46" s="2"/>
    </row>
    <row r="47" spans="1:16" ht="12.75" customHeight="1">
      <c r="A47" s="195"/>
      <c r="B47" s="318"/>
      <c r="C47" s="322"/>
      <c r="D47" s="59" t="s">
        <v>90</v>
      </c>
      <c r="E47" s="199" t="s">
        <v>42</v>
      </c>
      <c r="F47" s="199"/>
      <c r="G47" s="199"/>
      <c r="H47" s="60" t="s">
        <v>3</v>
      </c>
      <c r="I47" s="60" t="s">
        <v>3</v>
      </c>
      <c r="J47" s="90" t="s">
        <v>3</v>
      </c>
      <c r="K47" s="72" t="str">
        <f>"1.1."&amp;Jahr!E4</f>
        <v>1.1.</v>
      </c>
      <c r="L47" s="60" t="s">
        <v>3</v>
      </c>
      <c r="M47" s="60" t="s">
        <v>3</v>
      </c>
      <c r="N47" s="60" t="s">
        <v>3</v>
      </c>
      <c r="O47" s="64" t="str">
        <f>"31.12."&amp;Jahr!E4</f>
        <v>31.12.</v>
      </c>
      <c r="P47" s="2"/>
    </row>
    <row r="48" spans="1:16" ht="12.75">
      <c r="A48" s="319"/>
      <c r="B48" s="320"/>
      <c r="C48" s="323"/>
      <c r="D48" s="59" t="s">
        <v>91</v>
      </c>
      <c r="E48" s="199" t="s">
        <v>89</v>
      </c>
      <c r="F48" s="199"/>
      <c r="G48" s="199"/>
      <c r="H48" s="60" t="s">
        <v>2</v>
      </c>
      <c r="I48" s="60" t="s">
        <v>92</v>
      </c>
      <c r="J48" s="91" t="s">
        <v>6</v>
      </c>
      <c r="K48" s="70" t="s">
        <v>2</v>
      </c>
      <c r="L48" s="60" t="s">
        <v>2</v>
      </c>
      <c r="M48" s="60" t="s">
        <v>2</v>
      </c>
      <c r="N48" s="60" t="s">
        <v>2</v>
      </c>
      <c r="O48" s="65" t="s">
        <v>2</v>
      </c>
      <c r="P48" s="2"/>
    </row>
    <row r="49" spans="1:16" ht="30" customHeight="1">
      <c r="A49" s="269" t="str">
        <f>IF(D1="","",D1)</f>
        <v>Melkstand</v>
      </c>
      <c r="B49" s="218"/>
      <c r="C49" s="66">
        <f>IF(C11="","",C11)</f>
        <v>2007</v>
      </c>
      <c r="D49" s="66"/>
      <c r="E49" s="219"/>
      <c r="F49" s="219"/>
      <c r="G49" s="219"/>
      <c r="H49" s="68">
        <f>IF(H9="","",H9)</f>
        <v>36400</v>
      </c>
      <c r="I49" s="68">
        <f>IF(H11="","",H11)</f>
        <v>15</v>
      </c>
      <c r="J49" s="71">
        <f>IF(C26="","",C26)</f>
        <v>2426.6666666666665</v>
      </c>
      <c r="K49" s="105">
        <f>IF(H38="ACHTUNG:   Zeitwert 1.1. bleibt leer! "&amp;DOLLAR(H9,2)&amp;" kommt in die Spalte 'Zugang'","",IF(C38="","",C38))</f>
      </c>
      <c r="L49" s="67">
        <f>IF(H38="ACHTUNG:   Zeitwert 1.1. bleibt leer! "&amp;DOLLAR(H9,2)&amp;" kommt in die Spalte 'Zugang'",H9,"")</f>
        <v>36400</v>
      </c>
      <c r="M49" s="67"/>
      <c r="N49" s="68">
        <f>IF(K49=1,"",J49)</f>
        <v>2426.6666666666665</v>
      </c>
      <c r="O49" s="106">
        <f>IF(C44="","",C44)</f>
        <v>33973.333333333336</v>
      </c>
      <c r="P49" s="2"/>
    </row>
    <row r="50" spans="1:16" ht="19.5" customHeight="1">
      <c r="A50" s="200" t="s">
        <v>10</v>
      </c>
      <c r="B50" s="201"/>
      <c r="C50" s="201"/>
      <c r="D50" s="201"/>
      <c r="E50" s="201"/>
      <c r="F50" s="201"/>
      <c r="G50" s="201"/>
      <c r="H50" s="201"/>
      <c r="I50" s="201"/>
      <c r="J50" s="202"/>
      <c r="K50" s="93">
        <f>IF(SUM(K49)=0,"",SUM(K49))</f>
      </c>
      <c r="L50" s="96">
        <f>IF(SUM(L49)=0,"",SUM(L49))</f>
        <v>36400</v>
      </c>
      <c r="M50" s="96">
        <f>IF(SUM(M49)=0,"",SUM(M49))</f>
      </c>
      <c r="N50" s="94">
        <f>IF(SUM(N49)=0,"",SUM(N49))</f>
        <v>2426.6666666666665</v>
      </c>
      <c r="O50" s="95">
        <f>IF(SUM(O49)=0,"",SUM(O49))</f>
        <v>33973.333333333336</v>
      </c>
      <c r="P50" s="2"/>
    </row>
    <row r="51" spans="1:16" ht="15">
      <c r="A51" s="36"/>
      <c r="B51" s="36"/>
      <c r="C51" s="37"/>
      <c r="D51" s="37"/>
      <c r="E51" s="37"/>
      <c r="F51" s="37"/>
      <c r="G51" s="38"/>
      <c r="H51" s="38"/>
      <c r="I51" s="38"/>
      <c r="J51" s="38"/>
      <c r="K51" s="38"/>
      <c r="L51" s="38"/>
      <c r="M51" s="38"/>
      <c r="N51" s="38"/>
      <c r="O51" s="8"/>
      <c r="P51" s="2"/>
    </row>
    <row r="52" ht="12.75" hidden="1"/>
    <row r="53" ht="12.75" hidden="1"/>
    <row r="54" ht="12.75" hidden="1"/>
  </sheetData>
  <sheetProtection sheet="1" objects="1" scenarios="1"/>
  <mergeCells count="37">
    <mergeCell ref="E47:G47"/>
    <mergeCell ref="E48:G48"/>
    <mergeCell ref="B20:B21"/>
    <mergeCell ref="C42:D42"/>
    <mergeCell ref="B23:B24"/>
    <mergeCell ref="C44:D44"/>
    <mergeCell ref="A46:B48"/>
    <mergeCell ref="C46:C48"/>
    <mergeCell ref="C34:D34"/>
    <mergeCell ref="C36:D36"/>
    <mergeCell ref="C40:D40"/>
    <mergeCell ref="C26:D26"/>
    <mergeCell ref="C28:D28"/>
    <mergeCell ref="C30:D30"/>
    <mergeCell ref="C32:D32"/>
    <mergeCell ref="C21:D21"/>
    <mergeCell ref="C23:D23"/>
    <mergeCell ref="C24:D24"/>
    <mergeCell ref="C38:D38"/>
    <mergeCell ref="C14:D14"/>
    <mergeCell ref="C16:D16"/>
    <mergeCell ref="C18:D18"/>
    <mergeCell ref="C20:D20"/>
    <mergeCell ref="H36:I36"/>
    <mergeCell ref="H40:I40"/>
    <mergeCell ref="H42:I42"/>
    <mergeCell ref="E46:G46"/>
    <mergeCell ref="D1:O1"/>
    <mergeCell ref="A49:B49"/>
    <mergeCell ref="E49:G49"/>
    <mergeCell ref="A50:J50"/>
    <mergeCell ref="A7:O7"/>
    <mergeCell ref="H14:I14"/>
    <mergeCell ref="H16:I16"/>
    <mergeCell ref="H28:I28"/>
    <mergeCell ref="H30:I30"/>
    <mergeCell ref="H34:I34"/>
  </mergeCells>
  <conditionalFormatting sqref="H14:I14 C14:D14 H16:I16 C16:D16 C28:D28 C30:D30 F28 F30 H28:I28 H30:I30 C34:D34 C36:D36 F34 F36 H34:I34 H36:I36 F14 F16 C40:D40 C42:D42 F40 F42 H40:I40 H42:I42">
    <cfRule type="cellIs" priority="1" dxfId="0" operator="notEqual" stopIfTrue="1">
      <formula>""</formula>
    </cfRule>
  </conditionalFormatting>
  <conditionalFormatting sqref="C20:D20 C23:D23 C18:D18 C26:D26 C32:D32 C38:D38 C44:D44">
    <cfRule type="cellIs" priority="2" dxfId="1" operator="notEqual" stopIfTrue="1">
      <formula>""</formula>
    </cfRule>
  </conditionalFormatting>
  <conditionalFormatting sqref="C21:D21 C24:D24">
    <cfRule type="cellIs" priority="3" dxfId="2" operator="notEqual" stopIfTrue="1">
      <formula>""</formula>
    </cfRule>
  </conditionalFormatting>
  <conditionalFormatting sqref="H38">
    <cfRule type="cellIs" priority="4" dxfId="3" operator="equal" stopIfTrue="1">
      <formula>"Erinnerungswert!"</formula>
    </cfRule>
  </conditionalFormatting>
  <dataValidations count="2">
    <dataValidation type="list" allowBlank="1" showInputMessage="1" showErrorMessage="1" sqref="C40 C34 C14 H14 C20:C21 H28 C28 H34 H40">
      <formula1>Operanden</formula1>
    </dataValidation>
    <dataValidation type="list" allowBlank="1" showInputMessage="1" showErrorMessage="1" sqref="F14 F28 F34 F40">
      <formula1>Operatoren</formula1>
    </dataValidation>
  </dataValidations>
  <printOptions/>
  <pageMargins left="0.3937007874015748" right="0.3937007874015748" top="0.7874015748031497" bottom="0.7874015748031497" header="0" footer="0.3937007874015748"/>
  <pageSetup blackAndWhite="1" fitToHeight="1" fitToWidth="1" horizontalDpi="300" verticalDpi="300" orientation="portrait" paperSize="9" scale="76" r:id="rId2"/>
  <headerFooter alignWithMargins="0">
    <oddFooter>&amp;L&amp;"Arial,Kursiv"&amp;8&amp;D - &amp;T&amp;R&amp;"Arial,Fett Kursiv"&amp;8© Wolfgang Harasleben</oddFooter>
  </headerFooter>
  <drawing r:id="rId1"/>
</worksheet>
</file>

<file path=xl/worksheets/sheet12.xml><?xml version="1.0" encoding="utf-8"?>
<worksheet xmlns="http://schemas.openxmlformats.org/spreadsheetml/2006/main" xmlns:r="http://schemas.openxmlformats.org/officeDocument/2006/relationships">
  <sheetPr>
    <tabColor indexed="10"/>
    <pageSetUpPr fitToPage="1"/>
  </sheetPr>
  <dimension ref="A1:P51"/>
  <sheetViews>
    <sheetView showGridLines="0" showRowColHeaders="0" workbookViewId="0" topLeftCell="A1">
      <pane ySplit="12" topLeftCell="BM13" activePane="bottomLeft" state="frozen"/>
      <selection pane="topLeft" activeCell="E32" sqref="E32:G32"/>
      <selection pane="bottomLeft" activeCell="D1" sqref="D1:O1"/>
    </sheetView>
  </sheetViews>
  <sheetFormatPr defaultColWidth="11.421875" defaultRowHeight="12.75" zeroHeight="1"/>
  <cols>
    <col min="1" max="4" width="10.7109375" style="1" customWidth="1"/>
    <col min="5" max="5" width="1.7109375" style="1" customWidth="1"/>
    <col min="6" max="6" width="5.7109375" style="1" customWidth="1"/>
    <col min="7" max="7" width="1.7109375" style="1" customWidth="1"/>
    <col min="8" max="15" width="10.7109375" style="1" customWidth="1"/>
    <col min="16" max="16" width="11.421875" style="1" customWidth="1"/>
    <col min="17" max="16384" width="11.421875" style="1" hidden="1" customWidth="1"/>
  </cols>
  <sheetData>
    <row r="1" spans="1:16" ht="27">
      <c r="A1" s="16" t="s">
        <v>12</v>
      </c>
      <c r="B1" s="17"/>
      <c r="C1" s="17">
        <v>5</v>
      </c>
      <c r="D1" s="301" t="s">
        <v>109</v>
      </c>
      <c r="E1" s="301"/>
      <c r="F1" s="301"/>
      <c r="G1" s="301"/>
      <c r="H1" s="301"/>
      <c r="I1" s="301"/>
      <c r="J1" s="301"/>
      <c r="K1" s="301"/>
      <c r="L1" s="301"/>
      <c r="M1" s="301"/>
      <c r="N1" s="301"/>
      <c r="O1" s="301"/>
      <c r="P1" s="2"/>
    </row>
    <row r="2" spans="1:16" ht="4.5" customHeight="1">
      <c r="A2" s="28"/>
      <c r="B2" s="29"/>
      <c r="C2" s="29"/>
      <c r="D2" s="29"/>
      <c r="E2" s="29"/>
      <c r="F2" s="29"/>
      <c r="G2" s="29"/>
      <c r="H2" s="29"/>
      <c r="I2" s="29"/>
      <c r="J2" s="29"/>
      <c r="K2" s="29"/>
      <c r="L2" s="29"/>
      <c r="M2" s="29"/>
      <c r="N2" s="29"/>
      <c r="O2" s="29"/>
      <c r="P2" s="2"/>
    </row>
    <row r="3" spans="1:16" ht="15.75">
      <c r="A3" s="35" t="s">
        <v>43</v>
      </c>
      <c r="B3" s="32"/>
      <c r="C3" s="33"/>
      <c r="D3" s="33"/>
      <c r="E3" s="33"/>
      <c r="F3" s="33"/>
      <c r="G3" s="34"/>
      <c r="H3" s="34"/>
      <c r="I3" s="34"/>
      <c r="J3" s="34"/>
      <c r="K3" s="34"/>
      <c r="L3" s="34"/>
      <c r="M3" s="34"/>
      <c r="N3" s="34"/>
      <c r="O3" s="34"/>
      <c r="P3" s="2"/>
    </row>
    <row r="4" spans="1:16" ht="15.75">
      <c r="A4" s="35" t="s">
        <v>206</v>
      </c>
      <c r="B4" s="32"/>
      <c r="C4" s="33"/>
      <c r="D4" s="33"/>
      <c r="E4" s="33"/>
      <c r="F4" s="33"/>
      <c r="G4" s="34"/>
      <c r="H4" s="34"/>
      <c r="I4" s="34"/>
      <c r="J4" s="34"/>
      <c r="K4" s="34"/>
      <c r="L4" s="34"/>
      <c r="M4" s="34"/>
      <c r="N4" s="34"/>
      <c r="O4" s="34"/>
      <c r="P4" s="2"/>
    </row>
    <row r="5" spans="1:16" ht="15.75">
      <c r="A5" s="35" t="s">
        <v>45</v>
      </c>
      <c r="B5" s="32"/>
      <c r="C5" s="33"/>
      <c r="D5" s="33"/>
      <c r="E5" s="33"/>
      <c r="F5" s="33"/>
      <c r="G5" s="34"/>
      <c r="H5" s="34"/>
      <c r="I5" s="34"/>
      <c r="J5" s="34"/>
      <c r="K5" s="34"/>
      <c r="L5" s="34"/>
      <c r="M5" s="34"/>
      <c r="N5" s="34"/>
      <c r="O5" s="34"/>
      <c r="P5" s="2"/>
    </row>
    <row r="6" spans="1:16" ht="4.5" customHeight="1">
      <c r="A6" s="31"/>
      <c r="B6" s="32"/>
      <c r="C6" s="33"/>
      <c r="D6" s="33"/>
      <c r="E6" s="33"/>
      <c r="F6" s="33"/>
      <c r="G6" s="34"/>
      <c r="H6" s="34"/>
      <c r="I6" s="34"/>
      <c r="J6" s="34"/>
      <c r="K6" s="34"/>
      <c r="L6" s="34"/>
      <c r="M6" s="34"/>
      <c r="N6" s="34"/>
      <c r="O6" s="34"/>
      <c r="P6" s="2"/>
    </row>
    <row r="7" spans="1:16" ht="36" customHeight="1">
      <c r="A7" s="203" t="str">
        <f>"Der Neuwert (Herstellungswert) für "&amp;VLOOKUP($D$1,GL,4,0)&amp;" im ersten Halbjahr "&amp;C11&amp;" "&amp;VLOOKUP($D$1,GL,7,0)&amp;" und in Betrieb "&amp;VLOOKUP($D$1,GL,9,0)&amp;" '"&amp;UPPER(D1)&amp;"' beträgt laut Rechnung "&amp;DOLLAR(H9,2)&amp;". Die Nutzungsdauer wird mit "&amp;H11&amp;" Jahren festgelegt."</f>
        <v>Der Neuwert (Herstellungswert) für eine im ersten Halbjahr 2005 errichtete und in Betrieb genommene 'GARAGE' beträgt laut Rechnung € 6.980,00. Die Nutzungsdauer wird mit 12 Jahren festgelegt.</v>
      </c>
      <c r="B7" s="203"/>
      <c r="C7" s="203"/>
      <c r="D7" s="203"/>
      <c r="E7" s="203"/>
      <c r="F7" s="203"/>
      <c r="G7" s="203"/>
      <c r="H7" s="203"/>
      <c r="I7" s="203"/>
      <c r="J7" s="203"/>
      <c r="K7" s="203"/>
      <c r="L7" s="203"/>
      <c r="M7" s="203"/>
      <c r="N7" s="203"/>
      <c r="O7" s="203"/>
      <c r="P7" s="2"/>
    </row>
    <row r="8" spans="1:16" ht="15">
      <c r="A8" s="5"/>
      <c r="B8" s="6"/>
      <c r="C8" s="7"/>
      <c r="D8" s="7"/>
      <c r="E8" s="7"/>
      <c r="F8" s="7"/>
      <c r="G8" s="8"/>
      <c r="H8" s="8"/>
      <c r="I8" s="8"/>
      <c r="J8" s="8"/>
      <c r="K8" s="8"/>
      <c r="L8" s="8"/>
      <c r="M8" s="8"/>
      <c r="N8" s="8"/>
      <c r="O8" s="8"/>
      <c r="P8" s="2"/>
    </row>
    <row r="9" spans="1:16" ht="15">
      <c r="A9" s="80"/>
      <c r="B9" s="81" t="s">
        <v>94</v>
      </c>
      <c r="C9" s="30">
        <f>IF(Jahr!D4="","",Jahr!D4)</f>
        <v>2007</v>
      </c>
      <c r="D9" s="82"/>
      <c r="E9" s="82"/>
      <c r="F9" s="80"/>
      <c r="G9" s="81" t="s">
        <v>96</v>
      </c>
      <c r="H9" s="78">
        <v>6980</v>
      </c>
      <c r="I9" s="83" t="s">
        <v>28</v>
      </c>
      <c r="J9" s="82"/>
      <c r="K9" s="82"/>
      <c r="L9" s="84"/>
      <c r="M9" s="84"/>
      <c r="N9" s="84"/>
      <c r="O9" s="84"/>
      <c r="P9" s="2"/>
    </row>
    <row r="10" spans="1:16" ht="3.75" customHeight="1">
      <c r="A10" s="80"/>
      <c r="B10" s="81"/>
      <c r="C10" s="80"/>
      <c r="D10" s="82"/>
      <c r="E10" s="82"/>
      <c r="F10" s="80"/>
      <c r="G10" s="81"/>
      <c r="H10" s="80"/>
      <c r="I10" s="85"/>
      <c r="J10" s="82"/>
      <c r="K10" s="82"/>
      <c r="L10" s="84"/>
      <c r="M10" s="84"/>
      <c r="N10" s="84"/>
      <c r="O10" s="84"/>
      <c r="P10" s="2"/>
    </row>
    <row r="11" spans="1:16" ht="15">
      <c r="A11" s="80"/>
      <c r="B11" s="81" t="s">
        <v>95</v>
      </c>
      <c r="C11" s="79">
        <v>2005</v>
      </c>
      <c r="D11" s="84"/>
      <c r="E11" s="82"/>
      <c r="F11" s="80"/>
      <c r="G11" s="81" t="s">
        <v>97</v>
      </c>
      <c r="H11" s="79">
        <v>12</v>
      </c>
      <c r="I11" s="86" t="s">
        <v>27</v>
      </c>
      <c r="J11" s="82"/>
      <c r="K11" s="87"/>
      <c r="L11" s="84"/>
      <c r="M11" s="84"/>
      <c r="N11" s="84"/>
      <c r="O11" s="84"/>
      <c r="P11" s="2"/>
    </row>
    <row r="12" spans="1:16" ht="27" customHeight="1">
      <c r="A12" s="5"/>
      <c r="B12" s="6"/>
      <c r="C12" s="7"/>
      <c r="D12" s="7"/>
      <c r="E12" s="7"/>
      <c r="F12" s="7"/>
      <c r="G12" s="8"/>
      <c r="H12" s="8"/>
      <c r="I12" s="8"/>
      <c r="J12" s="8"/>
      <c r="K12" s="8"/>
      <c r="L12" s="8"/>
      <c r="M12" s="8"/>
      <c r="N12" s="8"/>
      <c r="O12" s="8"/>
      <c r="P12" s="2"/>
    </row>
    <row r="13" spans="1:16" ht="9.75" customHeight="1">
      <c r="A13" s="24"/>
      <c r="B13" s="25"/>
      <c r="C13" s="26"/>
      <c r="D13" s="26"/>
      <c r="E13" s="26"/>
      <c r="F13" s="26"/>
      <c r="G13" s="27"/>
      <c r="H13" s="27"/>
      <c r="I13" s="27"/>
      <c r="J13" s="27"/>
      <c r="K13" s="27"/>
      <c r="L13" s="27"/>
      <c r="M13" s="27"/>
      <c r="N13" s="27"/>
      <c r="O13" s="27"/>
      <c r="P13" s="2"/>
    </row>
    <row r="14" spans="1:16" ht="15" customHeight="1">
      <c r="A14" s="55" t="s">
        <v>13</v>
      </c>
      <c r="B14" s="55" t="s">
        <v>14</v>
      </c>
      <c r="C14" s="204"/>
      <c r="D14" s="204"/>
      <c r="E14" s="18"/>
      <c r="F14" s="109"/>
      <c r="G14" s="19"/>
      <c r="H14" s="204"/>
      <c r="I14" s="204"/>
      <c r="K14"/>
      <c r="L14"/>
      <c r="M14"/>
      <c r="N14"/>
      <c r="O14" s="19"/>
      <c r="P14" s="2"/>
    </row>
    <row r="15" spans="1:16" ht="3" customHeight="1">
      <c r="A15" s="14"/>
      <c r="B15" s="55"/>
      <c r="C15" s="18"/>
      <c r="D15" s="18"/>
      <c r="E15" s="18"/>
      <c r="F15" s="18"/>
      <c r="G15" s="19"/>
      <c r="H15" s="18"/>
      <c r="I15" s="18"/>
      <c r="K15"/>
      <c r="L15"/>
      <c r="M15"/>
      <c r="N15"/>
      <c r="O15" s="19"/>
      <c r="P15" s="2"/>
    </row>
    <row r="16" spans="1:16" ht="15" customHeight="1">
      <c r="A16" s="14"/>
      <c r="B16" s="55" t="s">
        <v>14</v>
      </c>
      <c r="C16" s="204"/>
      <c r="D16" s="204"/>
      <c r="E16" s="18"/>
      <c r="F16" s="111">
        <f>IF(F14="","",F14)</f>
      </c>
      <c r="G16" s="19"/>
      <c r="H16" s="204"/>
      <c r="I16" s="204"/>
      <c r="K16"/>
      <c r="L16"/>
      <c r="M16"/>
      <c r="N16"/>
      <c r="O16" s="19"/>
      <c r="P16" s="2"/>
    </row>
    <row r="17" spans="1:16" ht="3" customHeight="1">
      <c r="A17" s="14"/>
      <c r="B17" s="55"/>
      <c r="C17" s="18"/>
      <c r="D17" s="18"/>
      <c r="E17" s="18"/>
      <c r="F17" s="18" t="s">
        <v>41</v>
      </c>
      <c r="G17" s="19"/>
      <c r="H17" s="19"/>
      <c r="I17" s="19"/>
      <c r="K17"/>
      <c r="L17"/>
      <c r="M17"/>
      <c r="N17"/>
      <c r="O17" s="19"/>
      <c r="P17" s="2"/>
    </row>
    <row r="18" spans="1:16" ht="15" customHeight="1" thickBot="1">
      <c r="A18" s="14"/>
      <c r="B18" s="20" t="s">
        <v>14</v>
      </c>
      <c r="C18" s="207"/>
      <c r="D18" s="207"/>
      <c r="E18" s="53"/>
      <c r="F18" s="53" t="s">
        <v>4</v>
      </c>
      <c r="G18" s="53"/>
      <c r="H18" s="58"/>
      <c r="I18" s="58"/>
      <c r="K18"/>
      <c r="L18"/>
      <c r="M18"/>
      <c r="N18"/>
      <c r="O18" s="19"/>
      <c r="P18" s="2"/>
    </row>
    <row r="19" spans="1:16" ht="13.5" thickTop="1">
      <c r="A19" s="14"/>
      <c r="B19" s="14"/>
      <c r="C19" s="18"/>
      <c r="D19" s="18"/>
      <c r="E19" s="18"/>
      <c r="F19" s="18"/>
      <c r="G19" s="19"/>
      <c r="H19" s="19"/>
      <c r="I19" s="19"/>
      <c r="J19" s="19"/>
      <c r="K19"/>
      <c r="L19"/>
      <c r="M19"/>
      <c r="N19"/>
      <c r="O19" s="19"/>
      <c r="P19" s="2"/>
    </row>
    <row r="20" spans="1:16" ht="15" customHeight="1">
      <c r="A20" s="55" t="s">
        <v>15</v>
      </c>
      <c r="B20" s="192" t="s">
        <v>16</v>
      </c>
      <c r="C20" s="196"/>
      <c r="D20" s="196"/>
      <c r="E20" s="18"/>
      <c r="F20" s="18"/>
      <c r="G20" s="19"/>
      <c r="H20" s="19"/>
      <c r="I20" s="19"/>
      <c r="J20" s="19"/>
      <c r="K20"/>
      <c r="L20"/>
      <c r="M20"/>
      <c r="N20"/>
      <c r="O20" s="19"/>
      <c r="P20" s="2"/>
    </row>
    <row r="21" spans="1:16" ht="15" customHeight="1">
      <c r="A21" s="14"/>
      <c r="B21" s="192"/>
      <c r="C21" s="204"/>
      <c r="D21" s="204"/>
      <c r="E21" s="18"/>
      <c r="F21" s="18"/>
      <c r="G21" s="19"/>
      <c r="H21" s="19"/>
      <c r="I21" s="19"/>
      <c r="J21" s="19"/>
      <c r="K21"/>
      <c r="L21"/>
      <c r="M21"/>
      <c r="N21"/>
      <c r="O21" s="19"/>
      <c r="P21" s="2"/>
    </row>
    <row r="22" spans="1:16" ht="3" customHeight="1">
      <c r="A22" s="14"/>
      <c r="B22" s="55"/>
      <c r="C22" s="18"/>
      <c r="D22" s="18"/>
      <c r="E22" s="18"/>
      <c r="F22" s="18"/>
      <c r="G22" s="19"/>
      <c r="H22" s="19"/>
      <c r="I22" s="19"/>
      <c r="J22" s="19"/>
      <c r="K22"/>
      <c r="L22"/>
      <c r="M22"/>
      <c r="N22"/>
      <c r="O22" s="19"/>
      <c r="P22" s="2"/>
    </row>
    <row r="23" spans="1:16" ht="15" customHeight="1">
      <c r="A23" s="14"/>
      <c r="B23" s="192" t="s">
        <v>16</v>
      </c>
      <c r="C23" s="197"/>
      <c r="D23" s="197"/>
      <c r="E23" s="18"/>
      <c r="F23" s="18"/>
      <c r="G23" s="19"/>
      <c r="H23" s="19"/>
      <c r="I23" s="19"/>
      <c r="J23" s="19"/>
      <c r="K23" s="19"/>
      <c r="L23" s="19"/>
      <c r="M23" s="19"/>
      <c r="N23" s="19"/>
      <c r="O23" s="19"/>
      <c r="P23" s="2"/>
    </row>
    <row r="24" spans="1:16" ht="15" customHeight="1">
      <c r="A24" s="14"/>
      <c r="B24" s="192"/>
      <c r="C24" s="204"/>
      <c r="D24" s="204"/>
      <c r="E24" s="18"/>
      <c r="F24" s="18"/>
      <c r="G24" s="19"/>
      <c r="H24" s="19"/>
      <c r="I24" s="19"/>
      <c r="J24" s="19"/>
      <c r="K24" s="19"/>
      <c r="L24" s="19"/>
      <c r="M24" s="19"/>
      <c r="N24" s="19"/>
      <c r="O24" s="19"/>
      <c r="P24" s="2"/>
    </row>
    <row r="25" spans="1:16" ht="3" customHeight="1">
      <c r="A25" s="14"/>
      <c r="B25" s="55"/>
      <c r="C25" s="18"/>
      <c r="D25" s="18"/>
      <c r="E25" s="18"/>
      <c r="F25" s="18"/>
      <c r="G25" s="19"/>
      <c r="H25" s="19"/>
      <c r="I25" s="19"/>
      <c r="J25" s="19"/>
      <c r="K25" s="19"/>
      <c r="L25" s="19"/>
      <c r="M25" s="19"/>
      <c r="N25" s="19"/>
      <c r="O25" s="19"/>
      <c r="P25" s="2"/>
    </row>
    <row r="26" spans="1:16" ht="15" customHeight="1" thickBot="1">
      <c r="A26" s="14"/>
      <c r="B26" s="20" t="s">
        <v>16</v>
      </c>
      <c r="C26" s="198"/>
      <c r="D26" s="198"/>
      <c r="E26" s="21"/>
      <c r="F26" s="53" t="s">
        <v>2</v>
      </c>
      <c r="G26" s="19"/>
      <c r="H26" s="23">
        <f>IF(C18&gt;=H11,"ACHTUNG:   Keine Afa mehr!","")</f>
      </c>
      <c r="I26" s="19"/>
      <c r="J26" s="19"/>
      <c r="K26" s="19"/>
      <c r="L26" s="19"/>
      <c r="M26" s="19"/>
      <c r="N26" s="19"/>
      <c r="O26" s="19"/>
      <c r="P26" s="2"/>
    </row>
    <row r="27" spans="1:16" ht="13.5" thickTop="1">
      <c r="A27" s="14"/>
      <c r="B27" s="14"/>
      <c r="C27" s="18"/>
      <c r="D27" s="18"/>
      <c r="E27" s="18"/>
      <c r="F27" s="18"/>
      <c r="G27" s="19"/>
      <c r="H27" s="19"/>
      <c r="I27" s="19"/>
      <c r="J27" s="19"/>
      <c r="K27" s="19"/>
      <c r="L27" s="19"/>
      <c r="M27" s="19"/>
      <c r="N27" s="19"/>
      <c r="O27" s="19"/>
      <c r="P27" s="2"/>
    </row>
    <row r="28" spans="1:16" ht="15" customHeight="1">
      <c r="A28" s="56" t="s">
        <v>18</v>
      </c>
      <c r="B28" s="56" t="s">
        <v>19</v>
      </c>
      <c r="C28" s="204"/>
      <c r="D28" s="204"/>
      <c r="E28" s="18"/>
      <c r="F28" s="109"/>
      <c r="G28" s="19"/>
      <c r="H28" s="204"/>
      <c r="I28" s="204"/>
      <c r="J28" s="11"/>
      <c r="K28" s="11"/>
      <c r="L28" s="11"/>
      <c r="M28" s="11"/>
      <c r="N28" s="11"/>
      <c r="O28" s="11"/>
      <c r="P28" s="2"/>
    </row>
    <row r="29" spans="1:16" ht="3" customHeight="1">
      <c r="A29" s="9"/>
      <c r="B29" s="56"/>
      <c r="C29" s="10"/>
      <c r="D29" s="10"/>
      <c r="E29" s="10"/>
      <c r="F29" s="10"/>
      <c r="G29" s="11"/>
      <c r="H29" s="11"/>
      <c r="I29" s="11"/>
      <c r="J29" s="11"/>
      <c r="K29" s="11"/>
      <c r="L29" s="11"/>
      <c r="M29" s="11"/>
      <c r="N29" s="11"/>
      <c r="O29" s="11"/>
      <c r="P29" s="2"/>
    </row>
    <row r="30" spans="1:16" ht="15" customHeight="1">
      <c r="A30" s="9"/>
      <c r="B30" s="56" t="s">
        <v>19</v>
      </c>
      <c r="C30" s="204"/>
      <c r="D30" s="204"/>
      <c r="E30" s="18"/>
      <c r="F30" s="111">
        <f>IF(F28="","",F28)</f>
      </c>
      <c r="G30" s="11"/>
      <c r="H30" s="205"/>
      <c r="I30" s="205"/>
      <c r="J30" s="11"/>
      <c r="K30" s="11"/>
      <c r="L30" s="11"/>
      <c r="M30" s="11"/>
      <c r="N30" s="11"/>
      <c r="O30" s="11"/>
      <c r="P30" s="2"/>
    </row>
    <row r="31" spans="1:16" ht="3" customHeight="1">
      <c r="A31" s="9"/>
      <c r="B31" s="56"/>
      <c r="C31" s="15"/>
      <c r="D31" s="15"/>
      <c r="E31" s="10"/>
      <c r="F31" s="112"/>
      <c r="G31" s="11"/>
      <c r="H31" s="11" t="s">
        <v>261</v>
      </c>
      <c r="I31" s="11"/>
      <c r="J31" s="11"/>
      <c r="K31" s="11"/>
      <c r="L31" s="11"/>
      <c r="M31" s="11"/>
      <c r="N31" s="11"/>
      <c r="O31" s="11"/>
      <c r="P31" s="2"/>
    </row>
    <row r="32" spans="1:16" ht="15" customHeight="1" thickBot="1">
      <c r="A32" s="9"/>
      <c r="B32" s="12" t="s">
        <v>19</v>
      </c>
      <c r="C32" s="198"/>
      <c r="D32" s="198"/>
      <c r="E32" s="21"/>
      <c r="F32" s="53" t="s">
        <v>2</v>
      </c>
      <c r="G32" s="19"/>
      <c r="H32" s="11"/>
      <c r="I32" s="11"/>
      <c r="J32" s="11"/>
      <c r="K32" s="11"/>
      <c r="L32" s="11"/>
      <c r="M32" s="11"/>
      <c r="N32" s="11"/>
      <c r="O32" s="11"/>
      <c r="P32" s="2"/>
    </row>
    <row r="33" spans="1:16" ht="13.5" thickTop="1">
      <c r="A33" s="9"/>
      <c r="B33" s="9"/>
      <c r="C33" s="10"/>
      <c r="D33" s="10"/>
      <c r="E33" s="10"/>
      <c r="F33" s="10"/>
      <c r="G33" s="11"/>
      <c r="H33" s="11"/>
      <c r="I33" s="11"/>
      <c r="J33" s="11"/>
      <c r="K33" s="11"/>
      <c r="L33" s="11"/>
      <c r="M33" s="11"/>
      <c r="N33" s="11"/>
      <c r="O33" s="11"/>
      <c r="P33" s="2"/>
    </row>
    <row r="34" spans="1:16" ht="15" customHeight="1">
      <c r="A34" s="9" t="s">
        <v>21</v>
      </c>
      <c r="B34" s="9" t="s">
        <v>22</v>
      </c>
      <c r="C34" s="204"/>
      <c r="D34" s="204"/>
      <c r="E34" s="111"/>
      <c r="F34" s="109"/>
      <c r="G34" s="113"/>
      <c r="H34" s="204"/>
      <c r="I34" s="204"/>
      <c r="J34" s="11"/>
      <c r="K34" s="11"/>
      <c r="L34" s="11"/>
      <c r="M34" s="11"/>
      <c r="N34" s="11"/>
      <c r="O34" s="11"/>
      <c r="P34" s="2"/>
    </row>
    <row r="35" spans="1:16" ht="3" customHeight="1">
      <c r="A35" s="9"/>
      <c r="B35" s="9"/>
      <c r="C35" s="112"/>
      <c r="D35" s="112"/>
      <c r="E35" s="112"/>
      <c r="F35" s="112"/>
      <c r="G35" s="114"/>
      <c r="H35" s="114"/>
      <c r="I35" s="114"/>
      <c r="J35" s="11"/>
      <c r="K35" s="11"/>
      <c r="L35" s="11"/>
      <c r="M35" s="11"/>
      <c r="N35" s="11"/>
      <c r="O35" s="11"/>
      <c r="P35" s="2"/>
    </row>
    <row r="36" spans="1:16" ht="15" customHeight="1">
      <c r="A36" s="9"/>
      <c r="B36" s="9" t="s">
        <v>22</v>
      </c>
      <c r="C36" s="205"/>
      <c r="D36" s="205"/>
      <c r="E36" s="112"/>
      <c r="F36" s="111">
        <f>IF(F34="","",F34)</f>
      </c>
      <c r="G36" s="115"/>
      <c r="H36" s="205"/>
      <c r="I36" s="205"/>
      <c r="J36" s="11"/>
      <c r="K36" s="11"/>
      <c r="L36" s="11"/>
      <c r="M36" s="11"/>
      <c r="N36" s="11"/>
      <c r="O36" s="11"/>
      <c r="P36" s="2"/>
    </row>
    <row r="37" spans="1:16" ht="3" customHeight="1">
      <c r="A37" s="9"/>
      <c r="B37" s="9"/>
      <c r="C37" s="116"/>
      <c r="D37" s="116"/>
      <c r="E37" s="112"/>
      <c r="F37" s="116"/>
      <c r="G37" s="114"/>
      <c r="H37" s="114"/>
      <c r="I37" s="114"/>
      <c r="J37" s="11"/>
      <c r="K37" s="11"/>
      <c r="L37" s="11"/>
      <c r="M37" s="11"/>
      <c r="N37" s="11"/>
      <c r="O37" s="11"/>
      <c r="P37" s="2"/>
    </row>
    <row r="38" spans="1:16" ht="15" customHeight="1" thickBot="1">
      <c r="A38" s="9"/>
      <c r="B38" s="12" t="s">
        <v>26</v>
      </c>
      <c r="C38" s="198"/>
      <c r="D38" s="198"/>
      <c r="E38" s="13"/>
      <c r="F38" s="57" t="s">
        <v>2</v>
      </c>
      <c r="G38" s="114"/>
      <c r="H38" s="117">
        <f>IF(C18&gt;=H11,"Erinnerungswert!",IF(C38=H9,"ACHTUNG:   Zeitwert 1.1. bleibt leer! "&amp;DOLLAR(H9,2)&amp;" kommt in die Spalte 'Zugang'",""))</f>
      </c>
      <c r="I38" s="117"/>
      <c r="J38" s="88"/>
      <c r="K38" s="88"/>
      <c r="L38" s="88"/>
      <c r="M38" s="88"/>
      <c r="N38" s="88"/>
      <c r="O38" s="88"/>
      <c r="P38" s="2"/>
    </row>
    <row r="39" spans="1:16" ht="13.5" customHeight="1" thickTop="1">
      <c r="A39" s="9"/>
      <c r="B39" s="9"/>
      <c r="C39" s="10"/>
      <c r="D39" s="10"/>
      <c r="E39" s="10"/>
      <c r="F39" s="10"/>
      <c r="G39" s="11"/>
      <c r="H39" s="88"/>
      <c r="I39" s="88"/>
      <c r="J39" s="88"/>
      <c r="K39" s="88"/>
      <c r="L39" s="88"/>
      <c r="M39" s="88"/>
      <c r="N39" s="88"/>
      <c r="O39" s="88"/>
      <c r="P39" s="2"/>
    </row>
    <row r="40" spans="1:16" ht="15" customHeight="1">
      <c r="A40" s="9" t="s">
        <v>23</v>
      </c>
      <c r="B40" s="9" t="s">
        <v>24</v>
      </c>
      <c r="C40" s="204"/>
      <c r="D40" s="204"/>
      <c r="E40" s="111"/>
      <c r="F40" s="109"/>
      <c r="G40" s="113"/>
      <c r="H40" s="204"/>
      <c r="I40" s="204"/>
      <c r="J40" s="11"/>
      <c r="K40" s="11"/>
      <c r="L40" s="11"/>
      <c r="M40" s="11"/>
      <c r="N40" s="11"/>
      <c r="O40" s="11"/>
      <c r="P40" s="2"/>
    </row>
    <row r="41" spans="1:16" ht="3" customHeight="1">
      <c r="A41" s="9"/>
      <c r="B41" s="9" t="s">
        <v>24</v>
      </c>
      <c r="C41" s="112"/>
      <c r="D41" s="112"/>
      <c r="E41" s="112"/>
      <c r="F41" s="112"/>
      <c r="G41" s="114"/>
      <c r="H41" s="114"/>
      <c r="I41" s="114"/>
      <c r="J41" s="11"/>
      <c r="K41" s="11"/>
      <c r="L41" s="11"/>
      <c r="M41" s="11"/>
      <c r="N41" s="11"/>
      <c r="O41" s="11"/>
      <c r="P41" s="2"/>
    </row>
    <row r="42" spans="1:16" ht="15" customHeight="1">
      <c r="A42" s="9"/>
      <c r="B42" s="9" t="s">
        <v>24</v>
      </c>
      <c r="C42" s="205"/>
      <c r="D42" s="205"/>
      <c r="E42" s="112"/>
      <c r="F42" s="111">
        <f>IF(F40="","",F40)</f>
      </c>
      <c r="G42" s="115"/>
      <c r="H42" s="205"/>
      <c r="I42" s="205"/>
      <c r="J42" s="11"/>
      <c r="K42" s="11"/>
      <c r="L42" s="11"/>
      <c r="M42" s="11"/>
      <c r="N42" s="11"/>
      <c r="O42" s="11"/>
      <c r="P42" s="2"/>
    </row>
    <row r="43" spans="1:16" ht="3" customHeight="1">
      <c r="A43" s="9"/>
      <c r="B43" s="9" t="s">
        <v>24</v>
      </c>
      <c r="C43" s="116"/>
      <c r="D43" s="116"/>
      <c r="E43" s="112"/>
      <c r="F43" s="116"/>
      <c r="G43" s="114"/>
      <c r="H43" s="114"/>
      <c r="I43" s="114"/>
      <c r="J43" s="11"/>
      <c r="K43" s="11"/>
      <c r="L43" s="11"/>
      <c r="M43" s="11"/>
      <c r="N43" s="11"/>
      <c r="O43" s="11"/>
      <c r="P43" s="2"/>
    </row>
    <row r="44" spans="1:16" ht="15" customHeight="1" thickBot="1">
      <c r="A44" s="9"/>
      <c r="B44" s="12" t="s">
        <v>25</v>
      </c>
      <c r="C44" s="198"/>
      <c r="D44" s="198"/>
      <c r="E44" s="13"/>
      <c r="F44" s="57" t="s">
        <v>2</v>
      </c>
      <c r="G44" s="114"/>
      <c r="H44" s="118">
        <f>IF(C44="","",IF(C38&lt;=C26,"Erinnerungswert!",""))</f>
      </c>
      <c r="I44" s="114"/>
      <c r="J44" s="11"/>
      <c r="K44" s="11"/>
      <c r="L44" s="11"/>
      <c r="M44" s="11"/>
      <c r="N44" s="11"/>
      <c r="O44" s="11"/>
      <c r="P44" s="2"/>
    </row>
    <row r="45" spans="1:16" ht="60" customHeight="1" thickTop="1">
      <c r="A45" s="9"/>
      <c r="B45" s="9"/>
      <c r="C45" s="10"/>
      <c r="D45" s="10"/>
      <c r="E45" s="10"/>
      <c r="F45" s="10"/>
      <c r="G45" s="11"/>
      <c r="H45" s="11"/>
      <c r="I45" s="11"/>
      <c r="J45" s="11"/>
      <c r="K45" s="11"/>
      <c r="L45" s="11"/>
      <c r="M45" s="11"/>
      <c r="N45" s="11"/>
      <c r="O45" s="11"/>
      <c r="P45" s="2"/>
    </row>
    <row r="46" spans="1:16" ht="12.75" customHeight="1">
      <c r="A46" s="193" t="s">
        <v>0</v>
      </c>
      <c r="B46" s="194"/>
      <c r="C46" s="321" t="s">
        <v>1</v>
      </c>
      <c r="D46" s="61" t="s">
        <v>30</v>
      </c>
      <c r="E46" s="206" t="s">
        <v>88</v>
      </c>
      <c r="F46" s="206"/>
      <c r="G46" s="206"/>
      <c r="H46" s="62" t="s">
        <v>62</v>
      </c>
      <c r="I46" s="62" t="s">
        <v>17</v>
      </c>
      <c r="J46" s="89" t="s">
        <v>5</v>
      </c>
      <c r="K46" s="69" t="s">
        <v>7</v>
      </c>
      <c r="L46" s="62" t="s">
        <v>8</v>
      </c>
      <c r="M46" s="62" t="s">
        <v>9</v>
      </c>
      <c r="N46" s="62" t="s">
        <v>5</v>
      </c>
      <c r="O46" s="63" t="s">
        <v>7</v>
      </c>
      <c r="P46" s="2"/>
    </row>
    <row r="47" spans="1:16" ht="12.75" customHeight="1">
      <c r="A47" s="195"/>
      <c r="B47" s="318"/>
      <c r="C47" s="322"/>
      <c r="D47" s="59" t="s">
        <v>90</v>
      </c>
      <c r="E47" s="199" t="s">
        <v>42</v>
      </c>
      <c r="F47" s="199"/>
      <c r="G47" s="199"/>
      <c r="H47" s="60" t="s">
        <v>3</v>
      </c>
      <c r="I47" s="60" t="s">
        <v>3</v>
      </c>
      <c r="J47" s="90" t="s">
        <v>3</v>
      </c>
      <c r="K47" s="72" t="str">
        <f>"1.1."&amp;Jahr!E4</f>
        <v>1.1.</v>
      </c>
      <c r="L47" s="60" t="s">
        <v>3</v>
      </c>
      <c r="M47" s="60" t="s">
        <v>3</v>
      </c>
      <c r="N47" s="60" t="s">
        <v>3</v>
      </c>
      <c r="O47" s="64" t="str">
        <f>"31.12."&amp;Jahr!E4</f>
        <v>31.12.</v>
      </c>
      <c r="P47" s="2"/>
    </row>
    <row r="48" spans="1:16" ht="12.75">
      <c r="A48" s="319"/>
      <c r="B48" s="320"/>
      <c r="C48" s="323"/>
      <c r="D48" s="59" t="s">
        <v>91</v>
      </c>
      <c r="E48" s="199" t="s">
        <v>89</v>
      </c>
      <c r="F48" s="199"/>
      <c r="G48" s="199"/>
      <c r="H48" s="60" t="s">
        <v>2</v>
      </c>
      <c r="I48" s="60" t="s">
        <v>92</v>
      </c>
      <c r="J48" s="91" t="s">
        <v>6</v>
      </c>
      <c r="K48" s="70" t="s">
        <v>2</v>
      </c>
      <c r="L48" s="60" t="s">
        <v>2</v>
      </c>
      <c r="M48" s="60" t="s">
        <v>2</v>
      </c>
      <c r="N48" s="60" t="s">
        <v>2</v>
      </c>
      <c r="O48" s="65" t="s">
        <v>2</v>
      </c>
      <c r="P48" s="2"/>
    </row>
    <row r="49" spans="1:16" ht="30" customHeight="1">
      <c r="A49" s="269" t="str">
        <f>IF(D1="","",D1)</f>
        <v>Garage</v>
      </c>
      <c r="B49" s="218"/>
      <c r="C49" s="66">
        <f>IF(C11="","",C11)</f>
        <v>2005</v>
      </c>
      <c r="D49" s="66"/>
      <c r="E49" s="219"/>
      <c r="F49" s="219"/>
      <c r="G49" s="219"/>
      <c r="H49" s="68">
        <f>IF(H9="","",H9)</f>
        <v>6980</v>
      </c>
      <c r="I49" s="68">
        <f>IF(H11="","",H11)</f>
        <v>12</v>
      </c>
      <c r="J49" s="71">
        <f>IF(C26="","",C26)</f>
      </c>
      <c r="K49" s="74"/>
      <c r="L49" s="92"/>
      <c r="M49" s="92"/>
      <c r="N49" s="73"/>
      <c r="O49" s="75"/>
      <c r="P49" s="2"/>
    </row>
    <row r="50" spans="1:16" ht="19.5" customHeight="1">
      <c r="A50" s="200" t="s">
        <v>10</v>
      </c>
      <c r="B50" s="201"/>
      <c r="C50" s="201"/>
      <c r="D50" s="201"/>
      <c r="E50" s="201"/>
      <c r="F50" s="201"/>
      <c r="G50" s="201"/>
      <c r="H50" s="201"/>
      <c r="I50" s="201"/>
      <c r="J50" s="202"/>
      <c r="K50" s="93">
        <f>IF(SUM(K49)=0,"",SUM(K49))</f>
      </c>
      <c r="L50" s="96">
        <f>IF(SUM(L49)=0,"",SUM(L49))</f>
      </c>
      <c r="M50" s="96">
        <f>IF(SUM(M49)=0,"",SUM(M49))</f>
      </c>
      <c r="N50" s="94">
        <f>IF(SUM(N49)=0,"",SUM(N49))</f>
      </c>
      <c r="O50" s="95">
        <f>IF(SUM(O49)=0,"",SUM(O49))</f>
      </c>
      <c r="P50" s="2"/>
    </row>
    <row r="51" spans="1:16" ht="15">
      <c r="A51" s="36"/>
      <c r="B51" s="36"/>
      <c r="C51" s="37"/>
      <c r="D51" s="37"/>
      <c r="E51" s="37"/>
      <c r="F51" s="37"/>
      <c r="G51" s="38"/>
      <c r="H51" s="38"/>
      <c r="I51" s="38"/>
      <c r="J51" s="38"/>
      <c r="K51" s="38"/>
      <c r="L51" s="38"/>
      <c r="M51" s="38"/>
      <c r="N51" s="38"/>
      <c r="O51" s="8"/>
      <c r="P51" s="2"/>
    </row>
    <row r="52" ht="12.75" hidden="1"/>
    <row r="53" ht="12.75" hidden="1"/>
    <row r="54" ht="12.75" hidden="1"/>
  </sheetData>
  <sheetProtection sheet="1" objects="1" scenarios="1"/>
  <mergeCells count="37">
    <mergeCell ref="E47:G47"/>
    <mergeCell ref="E48:G48"/>
    <mergeCell ref="B20:B21"/>
    <mergeCell ref="C42:D42"/>
    <mergeCell ref="B23:B24"/>
    <mergeCell ref="C44:D44"/>
    <mergeCell ref="A46:B48"/>
    <mergeCell ref="C46:C48"/>
    <mergeCell ref="C34:D34"/>
    <mergeCell ref="C36:D36"/>
    <mergeCell ref="C40:D40"/>
    <mergeCell ref="C26:D26"/>
    <mergeCell ref="C28:D28"/>
    <mergeCell ref="C30:D30"/>
    <mergeCell ref="C32:D32"/>
    <mergeCell ref="C21:D21"/>
    <mergeCell ref="C23:D23"/>
    <mergeCell ref="C24:D24"/>
    <mergeCell ref="C38:D38"/>
    <mergeCell ref="C14:D14"/>
    <mergeCell ref="C16:D16"/>
    <mergeCell ref="C18:D18"/>
    <mergeCell ref="C20:D20"/>
    <mergeCell ref="H36:I36"/>
    <mergeCell ref="H40:I40"/>
    <mergeCell ref="H42:I42"/>
    <mergeCell ref="E46:G46"/>
    <mergeCell ref="D1:O1"/>
    <mergeCell ref="A49:B49"/>
    <mergeCell ref="E49:G49"/>
    <mergeCell ref="A50:J50"/>
    <mergeCell ref="A7:O7"/>
    <mergeCell ref="H14:I14"/>
    <mergeCell ref="H16:I16"/>
    <mergeCell ref="H28:I28"/>
    <mergeCell ref="H30:I30"/>
    <mergeCell ref="H34:I34"/>
  </mergeCells>
  <conditionalFormatting sqref="H14:I14 C14:D14 H16:I16 C16:D16 C28:D28 C30:D30 F28 F30 H28:I28 H30:I30 C34:D34 C36:D36 F34 F36 H34:I34 H36:I36 F14 F16 C40:D40 C42:D42 F40 F42 H40:I40 H42:I42">
    <cfRule type="cellIs" priority="1" dxfId="0" operator="notEqual" stopIfTrue="1">
      <formula>""</formula>
    </cfRule>
  </conditionalFormatting>
  <conditionalFormatting sqref="C20:D20 C23:D23 C18:D18 C26:D26 C32:D32 C38:D38 C44:D44">
    <cfRule type="cellIs" priority="2" dxfId="1" operator="notEqual" stopIfTrue="1">
      <formula>""</formula>
    </cfRule>
  </conditionalFormatting>
  <conditionalFormatting sqref="C21:D21 C24:D24">
    <cfRule type="cellIs" priority="3" dxfId="2" operator="notEqual" stopIfTrue="1">
      <formula>""</formula>
    </cfRule>
  </conditionalFormatting>
  <conditionalFormatting sqref="H38">
    <cfRule type="cellIs" priority="4" dxfId="3" operator="equal" stopIfTrue="1">
      <formula>"Erinnerungswert!"</formula>
    </cfRule>
  </conditionalFormatting>
  <dataValidations count="3">
    <dataValidation type="list" allowBlank="1" showInputMessage="1" showErrorMessage="1" sqref="C40 C34 C14 H14 C20:C21 H28 C28 H34 H40">
      <formula1>Operanden</formula1>
    </dataValidation>
    <dataValidation type="list" allowBlank="1" showInputMessage="1" showErrorMessage="1" sqref="F14 F28 F34 F40">
      <formula1>Operatoren</formula1>
    </dataValidation>
    <dataValidation type="list" allowBlank="1" showInputMessage="1" showErrorMessage="1" sqref="D1:O1">
      <formula1>Gebäude</formula1>
    </dataValidation>
  </dataValidations>
  <printOptions/>
  <pageMargins left="0.3937007874015748" right="0.3937007874015748" top="0.7874015748031497" bottom="0.7874015748031497" header="0" footer="0.3937007874015748"/>
  <pageSetup blackAndWhite="1" fitToHeight="1" fitToWidth="1" horizontalDpi="300" verticalDpi="300" orientation="portrait" paperSize="9" scale="76" r:id="rId2"/>
  <headerFooter alignWithMargins="0">
    <oddFooter>&amp;L&amp;"Arial,Kursiv"&amp;8&amp;D - &amp;T&amp;R&amp;"Arial,Fett Kursiv"&amp;8© Wolfgang Harasleben</oddFooter>
  </headerFooter>
  <drawing r:id="rId1"/>
</worksheet>
</file>

<file path=xl/worksheets/sheet13.xml><?xml version="1.0" encoding="utf-8"?>
<worksheet xmlns="http://schemas.openxmlformats.org/spreadsheetml/2006/main" xmlns:r="http://schemas.openxmlformats.org/officeDocument/2006/relationships">
  <sheetPr>
    <tabColor indexed="12"/>
    <pageSetUpPr fitToPage="1"/>
  </sheetPr>
  <dimension ref="A1:P51"/>
  <sheetViews>
    <sheetView showGridLines="0" showRowColHeaders="0" workbookViewId="0" topLeftCell="A1">
      <pane ySplit="12" topLeftCell="BM46" activePane="bottomLeft" state="frozen"/>
      <selection pane="topLeft" activeCell="E32" sqref="E32:G32"/>
      <selection pane="bottomLeft" activeCell="D1" sqref="D1:O1"/>
    </sheetView>
  </sheetViews>
  <sheetFormatPr defaultColWidth="11.421875" defaultRowHeight="12.75" zeroHeight="1"/>
  <cols>
    <col min="1" max="4" width="10.7109375" style="1" customWidth="1"/>
    <col min="5" max="5" width="1.7109375" style="1" customWidth="1"/>
    <col min="6" max="6" width="5.7109375" style="1" customWidth="1"/>
    <col min="7" max="7" width="1.7109375" style="1" customWidth="1"/>
    <col min="8" max="15" width="10.7109375" style="1" customWidth="1"/>
    <col min="16" max="16" width="11.421875" style="1" customWidth="1"/>
    <col min="17" max="16384" width="11.421875" style="1" hidden="1" customWidth="1"/>
  </cols>
  <sheetData>
    <row r="1" spans="1:16" ht="27">
      <c r="A1" s="3" t="s">
        <v>12</v>
      </c>
      <c r="B1" s="4"/>
      <c r="C1" s="4">
        <f>IF('G5'!C1="","",'G5'!C1)</f>
        <v>5</v>
      </c>
      <c r="D1" s="324" t="str">
        <f>IF('G5'!D1="","",'G5'!D1)</f>
        <v>Garage</v>
      </c>
      <c r="E1" s="324"/>
      <c r="F1" s="324"/>
      <c r="G1" s="324"/>
      <c r="H1" s="324"/>
      <c r="I1" s="324"/>
      <c r="J1" s="324"/>
      <c r="K1" s="324"/>
      <c r="L1" s="324"/>
      <c r="M1" s="324"/>
      <c r="N1" s="324"/>
      <c r="O1" s="324"/>
      <c r="P1" s="2"/>
    </row>
    <row r="2" spans="1:16" ht="4.5" customHeight="1">
      <c r="A2" s="28"/>
      <c r="B2" s="29"/>
      <c r="C2" s="29"/>
      <c r="D2" s="29"/>
      <c r="E2" s="29"/>
      <c r="F2" s="29"/>
      <c r="G2" s="29"/>
      <c r="H2" s="29"/>
      <c r="I2" s="29"/>
      <c r="J2" s="29"/>
      <c r="K2" s="29"/>
      <c r="L2" s="29"/>
      <c r="M2" s="29"/>
      <c r="N2" s="29"/>
      <c r="O2" s="29"/>
      <c r="P2" s="2"/>
    </row>
    <row r="3" spans="1:16" ht="15.75">
      <c r="A3" s="97" t="str">
        <f>IF('G5'!A3="","",'G5'!A3)</f>
        <v>■ Herstellungswert bekannt</v>
      </c>
      <c r="B3" s="98"/>
      <c r="C3" s="99"/>
      <c r="D3" s="99"/>
      <c r="E3" s="99"/>
      <c r="F3" s="99"/>
      <c r="G3" s="100"/>
      <c r="H3" s="100"/>
      <c r="I3" s="100"/>
      <c r="J3" s="100"/>
      <c r="K3" s="100"/>
      <c r="L3" s="101"/>
      <c r="M3" s="101"/>
      <c r="N3" s="101"/>
      <c r="O3" s="102"/>
      <c r="P3" s="2"/>
    </row>
    <row r="4" spans="1:16" ht="15.75">
      <c r="A4" s="97" t="str">
        <f>IF('G5'!A4="","",'G5'!A4)</f>
        <v>■ Errichtungsjahr bekannt</v>
      </c>
      <c r="B4" s="98"/>
      <c r="C4" s="99"/>
      <c r="D4" s="99"/>
      <c r="E4" s="99"/>
      <c r="F4" s="99"/>
      <c r="G4" s="100"/>
      <c r="H4" s="100"/>
      <c r="I4" s="100"/>
      <c r="J4" s="100"/>
      <c r="K4" s="100"/>
      <c r="L4" s="101"/>
      <c r="M4" s="101"/>
      <c r="N4" s="101"/>
      <c r="O4" s="100"/>
      <c r="P4" s="2"/>
    </row>
    <row r="5" spans="1:16" ht="15.75">
      <c r="A5" s="97" t="str">
        <f>IF('G5'!A5="","",'G5'!A5)</f>
        <v>■ kein Investitionszuschuss</v>
      </c>
      <c r="B5" s="98"/>
      <c r="C5" s="99"/>
      <c r="D5" s="99"/>
      <c r="E5" s="99"/>
      <c r="F5" s="99"/>
      <c r="G5" s="100"/>
      <c r="H5" s="100"/>
      <c r="I5" s="100"/>
      <c r="J5" s="100"/>
      <c r="K5" s="100"/>
      <c r="L5" s="101"/>
      <c r="M5" s="101"/>
      <c r="N5" s="101"/>
      <c r="O5" s="100"/>
      <c r="P5" s="2"/>
    </row>
    <row r="6" spans="1:16" ht="4.5" customHeight="1">
      <c r="A6" s="103"/>
      <c r="B6" s="98"/>
      <c r="C6" s="99"/>
      <c r="D6" s="99"/>
      <c r="E6" s="99"/>
      <c r="F6" s="99"/>
      <c r="G6" s="100"/>
      <c r="H6" s="100"/>
      <c r="I6" s="100"/>
      <c r="J6" s="100"/>
      <c r="K6" s="100"/>
      <c r="L6" s="101"/>
      <c r="M6" s="101"/>
      <c r="N6" s="101"/>
      <c r="O6" s="100"/>
      <c r="P6" s="2"/>
    </row>
    <row r="7" spans="1:16" ht="36" customHeight="1">
      <c r="A7" s="203" t="str">
        <f>IF('G5'!A7="","",'G5'!A7)</f>
        <v>Der Neuwert (Herstellungswert) für eine im ersten Halbjahr 2005 errichtete und in Betrieb genommene 'GARAGE' beträgt laut Rechnung € 6.980,00. Die Nutzungsdauer wird mit 12 Jahren festgelegt.</v>
      </c>
      <c r="B7" s="203">
        <f>IF('G5'!B7="","",'G5'!B7)</f>
      </c>
      <c r="C7" s="203">
        <f>IF('G5'!C7="","",'G5'!C7)</f>
      </c>
      <c r="D7" s="203">
        <f>IF('G5'!D7="","",'G5'!D7)</f>
      </c>
      <c r="E7" s="203">
        <f>IF('G5'!E7="","",'G5'!E7)</f>
      </c>
      <c r="F7" s="203">
        <f>IF('G5'!F7="","",'G5'!F7)</f>
      </c>
      <c r="G7" s="203">
        <f>IF('G5'!G7="","",'G5'!G7)</f>
      </c>
      <c r="H7" s="203">
        <f>IF('G5'!H7="","",'G5'!H7)</f>
      </c>
      <c r="I7" s="203">
        <f>IF('G5'!I7="","",'G5'!I7)</f>
      </c>
      <c r="J7" s="203">
        <f>IF('G5'!J7="","",'G5'!J7)</f>
      </c>
      <c r="K7" s="203">
        <f>IF('G5'!K7="","",'G5'!K7)</f>
      </c>
      <c r="L7" s="203">
        <f>IF('G5'!L7="","",'G5'!L7)</f>
      </c>
      <c r="M7" s="203">
        <f>IF('G5'!M7="","",'G5'!M7)</f>
      </c>
      <c r="N7" s="203">
        <f>IF('G5'!N7="","",'G5'!N7)</f>
      </c>
      <c r="O7" s="203">
        <f>IF('G5'!O7="","",'G5'!O7)</f>
      </c>
      <c r="P7" s="2"/>
    </row>
    <row r="8" spans="1:16" ht="15">
      <c r="A8" s="5"/>
      <c r="B8" s="6"/>
      <c r="C8" s="7"/>
      <c r="D8" s="7"/>
      <c r="E8" s="7"/>
      <c r="F8" s="7"/>
      <c r="G8" s="8"/>
      <c r="H8" s="8"/>
      <c r="I8" s="8"/>
      <c r="J8" s="8"/>
      <c r="K8" s="8"/>
      <c r="L8" s="8"/>
      <c r="M8" s="8"/>
      <c r="N8" s="8"/>
      <c r="O8" s="8"/>
      <c r="P8" s="2"/>
    </row>
    <row r="9" spans="1:16" ht="15">
      <c r="A9" s="80"/>
      <c r="B9" s="81" t="str">
        <f>IF('G5'!B9="","",'G5'!B9)</f>
        <v>Heuer = </v>
      </c>
      <c r="C9" s="30">
        <f>IF('G5'!C9="","",'G5'!C9)</f>
        <v>2007</v>
      </c>
      <c r="D9" s="82"/>
      <c r="E9" s="82"/>
      <c r="F9" s="80"/>
      <c r="G9" s="81" t="str">
        <f>IF('G5'!G9="","",'G5'!G9)</f>
        <v>Anschaffungswert = </v>
      </c>
      <c r="H9" s="107">
        <f>IF('G5'!H9="","",'G5'!H9)</f>
        <v>6980</v>
      </c>
      <c r="I9" s="83" t="str">
        <f>IF('G5'!I9="","",'G5'!I9)</f>
        <v> €</v>
      </c>
      <c r="J9" s="82"/>
      <c r="K9" s="82"/>
      <c r="L9" s="84"/>
      <c r="M9" s="84"/>
      <c r="N9" s="84"/>
      <c r="O9" s="84"/>
      <c r="P9" s="2"/>
    </row>
    <row r="10" spans="1:16" ht="3.75" customHeight="1">
      <c r="A10" s="80"/>
      <c r="B10" s="81"/>
      <c r="C10" s="80"/>
      <c r="D10" s="82"/>
      <c r="E10" s="82"/>
      <c r="F10" s="80"/>
      <c r="G10" s="81"/>
      <c r="H10" s="80"/>
      <c r="I10" s="85"/>
      <c r="J10" s="82"/>
      <c r="K10" s="82"/>
      <c r="L10" s="84"/>
      <c r="M10" s="84"/>
      <c r="N10" s="84"/>
      <c r="O10" s="84"/>
      <c r="P10" s="2"/>
    </row>
    <row r="11" spans="1:16" ht="15">
      <c r="A11" s="80"/>
      <c r="B11" s="81" t="str">
        <f>IF('G5'!B11="","",'G5'!B11)</f>
        <v>Anschaffungsjahr = </v>
      </c>
      <c r="C11" s="108">
        <f>IF('G5'!C11="","",'G5'!C11)</f>
        <v>2005</v>
      </c>
      <c r="D11" s="84"/>
      <c r="E11" s="82"/>
      <c r="F11" s="80"/>
      <c r="G11" s="81" t="str">
        <f>IF('G5'!G11="","",'G5'!G11)</f>
        <v>Nutzungsdauer = </v>
      </c>
      <c r="H11" s="108">
        <f>IF('G5'!H11="","",'G5'!H11)</f>
        <v>12</v>
      </c>
      <c r="I11" s="86" t="str">
        <f>IF('G5'!I11="","",'G5'!I11)</f>
        <v> Jahre</v>
      </c>
      <c r="J11" s="82"/>
      <c r="K11" s="87"/>
      <c r="L11" s="84"/>
      <c r="M11" s="84"/>
      <c r="N11" s="84"/>
      <c r="O11" s="84"/>
      <c r="P11" s="2"/>
    </row>
    <row r="12" spans="1:16" ht="27" customHeight="1">
      <c r="A12" s="5"/>
      <c r="B12" s="6"/>
      <c r="C12" s="7"/>
      <c r="D12" s="7"/>
      <c r="E12" s="7"/>
      <c r="F12" s="7"/>
      <c r="G12" s="8"/>
      <c r="H12" s="8"/>
      <c r="I12" s="8"/>
      <c r="J12" s="8"/>
      <c r="K12" s="8"/>
      <c r="L12" s="8"/>
      <c r="M12" s="8"/>
      <c r="N12" s="8"/>
      <c r="O12" s="8"/>
      <c r="P12" s="2"/>
    </row>
    <row r="13" spans="1:16" ht="9.75" customHeight="1">
      <c r="A13" s="24"/>
      <c r="B13" s="25"/>
      <c r="C13" s="26"/>
      <c r="D13" s="26"/>
      <c r="E13" s="26"/>
      <c r="F13" s="26"/>
      <c r="G13" s="27"/>
      <c r="H13" s="27"/>
      <c r="I13" s="27"/>
      <c r="J13" s="27"/>
      <c r="K13" s="27"/>
      <c r="L13" s="27"/>
      <c r="M13" s="27"/>
      <c r="N13" s="27"/>
      <c r="O13" s="27"/>
      <c r="P13" s="2"/>
    </row>
    <row r="14" spans="1:16" ht="15" customHeight="1">
      <c r="A14" s="55" t="s">
        <v>13</v>
      </c>
      <c r="B14" s="55" t="s">
        <v>14</v>
      </c>
      <c r="C14" s="329" t="s">
        <v>40</v>
      </c>
      <c r="D14" s="330"/>
      <c r="E14" s="18"/>
      <c r="F14" s="104" t="s">
        <v>54</v>
      </c>
      <c r="G14" s="19"/>
      <c r="H14" s="329" t="s">
        <v>86</v>
      </c>
      <c r="I14" s="330"/>
      <c r="K14"/>
      <c r="L14"/>
      <c r="M14"/>
      <c r="N14"/>
      <c r="O14" s="19"/>
      <c r="P14" s="2"/>
    </row>
    <row r="15" spans="1:16" ht="3" customHeight="1">
      <c r="A15" s="14"/>
      <c r="B15" s="55"/>
      <c r="C15" s="18"/>
      <c r="D15" s="18"/>
      <c r="E15" s="18"/>
      <c r="F15" s="18"/>
      <c r="G15" s="19"/>
      <c r="H15" s="18"/>
      <c r="I15" s="18"/>
      <c r="K15"/>
      <c r="L15"/>
      <c r="M15"/>
      <c r="N15"/>
      <c r="O15" s="19"/>
      <c r="P15" s="2"/>
    </row>
    <row r="16" spans="1:16" ht="15" customHeight="1">
      <c r="A16" s="14"/>
      <c r="B16" s="55" t="s">
        <v>14</v>
      </c>
      <c r="C16" s="329">
        <f>C9</f>
        <v>2007</v>
      </c>
      <c r="D16" s="330"/>
      <c r="E16" s="18"/>
      <c r="F16" s="51" t="str">
        <f>IF(F14="","",F14)</f>
        <v>–</v>
      </c>
      <c r="G16" s="19"/>
      <c r="H16" s="329">
        <f>C11</f>
        <v>2005</v>
      </c>
      <c r="I16" s="330"/>
      <c r="K16"/>
      <c r="L16"/>
      <c r="M16"/>
      <c r="N16"/>
      <c r="O16" s="19"/>
      <c r="P16" s="2"/>
    </row>
    <row r="17" spans="1:16" ht="3" customHeight="1">
      <c r="A17" s="14"/>
      <c r="B17" s="55"/>
      <c r="C17" s="18"/>
      <c r="D17" s="18"/>
      <c r="E17" s="18"/>
      <c r="F17" s="18" t="s">
        <v>41</v>
      </c>
      <c r="G17" s="19"/>
      <c r="H17" s="19"/>
      <c r="I17" s="19"/>
      <c r="K17"/>
      <c r="L17"/>
      <c r="M17"/>
      <c r="N17"/>
      <c r="O17" s="19"/>
      <c r="P17" s="2"/>
    </row>
    <row r="18" spans="1:16" ht="15" customHeight="1" thickBot="1">
      <c r="A18" s="14"/>
      <c r="B18" s="20" t="s">
        <v>14</v>
      </c>
      <c r="C18" s="331">
        <f>C16-H16</f>
        <v>2</v>
      </c>
      <c r="D18" s="332"/>
      <c r="E18" s="53"/>
      <c r="F18" s="53" t="s">
        <v>4</v>
      </c>
      <c r="G18" s="53"/>
      <c r="H18" s="58"/>
      <c r="I18" s="58"/>
      <c r="K18"/>
      <c r="L18"/>
      <c r="M18"/>
      <c r="N18"/>
      <c r="O18" s="19"/>
      <c r="P18" s="2"/>
    </row>
    <row r="19" spans="1:16" ht="13.5" thickTop="1">
      <c r="A19" s="14"/>
      <c r="B19" s="14"/>
      <c r="C19" s="18"/>
      <c r="D19" s="18"/>
      <c r="E19" s="18"/>
      <c r="F19" s="18"/>
      <c r="G19" s="19"/>
      <c r="H19" s="19"/>
      <c r="I19" s="19"/>
      <c r="J19" s="19"/>
      <c r="K19"/>
      <c r="L19"/>
      <c r="M19"/>
      <c r="N19"/>
      <c r="O19" s="19"/>
      <c r="P19" s="2"/>
    </row>
    <row r="20" spans="1:16" ht="15" customHeight="1">
      <c r="A20" s="55" t="s">
        <v>15</v>
      </c>
      <c r="B20" s="192" t="s">
        <v>16</v>
      </c>
      <c r="C20" s="333" t="s">
        <v>105</v>
      </c>
      <c r="D20" s="334"/>
      <c r="E20" s="18"/>
      <c r="F20" s="18"/>
      <c r="G20" s="19"/>
      <c r="H20" s="19"/>
      <c r="I20" s="19"/>
      <c r="J20" s="19"/>
      <c r="K20"/>
      <c r="L20"/>
      <c r="M20"/>
      <c r="N20"/>
      <c r="O20" s="19"/>
      <c r="P20" s="2"/>
    </row>
    <row r="21" spans="1:16" ht="15" customHeight="1">
      <c r="A21" s="14"/>
      <c r="B21" s="192"/>
      <c r="C21" s="335" t="s">
        <v>63</v>
      </c>
      <c r="D21" s="336"/>
      <c r="E21" s="18"/>
      <c r="F21" s="18"/>
      <c r="G21" s="19"/>
      <c r="H21" s="19"/>
      <c r="I21" s="19"/>
      <c r="J21" s="19"/>
      <c r="K21"/>
      <c r="L21"/>
      <c r="M21"/>
      <c r="N21"/>
      <c r="O21" s="19"/>
      <c r="P21" s="2"/>
    </row>
    <row r="22" spans="1:16" ht="3" customHeight="1">
      <c r="A22" s="14"/>
      <c r="B22" s="55"/>
      <c r="C22" s="18"/>
      <c r="D22" s="18"/>
      <c r="E22" s="18"/>
      <c r="F22" s="18"/>
      <c r="G22" s="19"/>
      <c r="H22" s="19"/>
      <c r="I22" s="19"/>
      <c r="J22" s="19"/>
      <c r="K22"/>
      <c r="L22"/>
      <c r="M22"/>
      <c r="N22"/>
      <c r="O22" s="19"/>
      <c r="P22" s="2"/>
    </row>
    <row r="23" spans="1:16" ht="15" customHeight="1">
      <c r="A23" s="14"/>
      <c r="B23" s="192" t="s">
        <v>16</v>
      </c>
      <c r="C23" s="337">
        <f>H9</f>
        <v>6980</v>
      </c>
      <c r="D23" s="338"/>
      <c r="E23" s="18"/>
      <c r="F23" s="18"/>
      <c r="G23" s="19"/>
      <c r="H23" s="19"/>
      <c r="I23" s="19"/>
      <c r="J23" s="19"/>
      <c r="K23" s="19"/>
      <c r="L23" s="19"/>
      <c r="M23" s="19"/>
      <c r="N23" s="19"/>
      <c r="O23" s="19"/>
      <c r="P23" s="2"/>
    </row>
    <row r="24" spans="1:16" ht="15" customHeight="1">
      <c r="A24" s="14"/>
      <c r="B24" s="192"/>
      <c r="C24" s="335">
        <f>H11</f>
        <v>12</v>
      </c>
      <c r="D24" s="336"/>
      <c r="E24" s="18"/>
      <c r="F24" s="18"/>
      <c r="G24" s="19"/>
      <c r="H24" s="19"/>
      <c r="I24" s="19"/>
      <c r="J24" s="19"/>
      <c r="K24" s="19"/>
      <c r="L24" s="19"/>
      <c r="M24" s="19"/>
      <c r="N24" s="19"/>
      <c r="O24" s="19"/>
      <c r="P24" s="2"/>
    </row>
    <row r="25" spans="1:16" ht="3" customHeight="1">
      <c r="A25" s="14"/>
      <c r="B25" s="55"/>
      <c r="C25" s="18"/>
      <c r="D25" s="18"/>
      <c r="E25" s="18"/>
      <c r="F25" s="18"/>
      <c r="G25" s="19"/>
      <c r="H25" s="19"/>
      <c r="I25" s="19"/>
      <c r="J25" s="19"/>
      <c r="K25" s="19"/>
      <c r="L25" s="19"/>
      <c r="M25" s="19"/>
      <c r="N25" s="19"/>
      <c r="O25" s="19"/>
      <c r="P25" s="2"/>
    </row>
    <row r="26" spans="1:16" ht="15" customHeight="1" thickBot="1">
      <c r="A26" s="14"/>
      <c r="B26" s="20" t="s">
        <v>16</v>
      </c>
      <c r="C26" s="327">
        <f>C23/C24</f>
        <v>581.6666666666666</v>
      </c>
      <c r="D26" s="328"/>
      <c r="E26" s="21"/>
      <c r="F26" s="53" t="s">
        <v>2</v>
      </c>
      <c r="G26" s="19"/>
      <c r="H26" s="23">
        <f>IF(C18&gt;=H11,"ACHTUNG:   Keine Afa mehr!","")</f>
      </c>
      <c r="I26" s="19"/>
      <c r="J26" s="19"/>
      <c r="K26" s="19"/>
      <c r="L26" s="19"/>
      <c r="M26" s="19"/>
      <c r="N26" s="19"/>
      <c r="O26" s="19"/>
      <c r="P26" s="2"/>
    </row>
    <row r="27" spans="1:16" ht="13.5" thickTop="1">
      <c r="A27" s="14"/>
      <c r="B27" s="14"/>
      <c r="C27" s="18"/>
      <c r="D27" s="18"/>
      <c r="E27" s="18"/>
      <c r="F27" s="18"/>
      <c r="G27" s="19"/>
      <c r="H27" s="19"/>
      <c r="I27" s="19"/>
      <c r="J27" s="19"/>
      <c r="K27" s="19"/>
      <c r="L27" s="19"/>
      <c r="M27" s="19"/>
      <c r="N27" s="19"/>
      <c r="O27" s="19"/>
      <c r="P27" s="2"/>
    </row>
    <row r="28" spans="1:16" ht="15" customHeight="1">
      <c r="A28" s="56" t="s">
        <v>18</v>
      </c>
      <c r="B28" s="56" t="s">
        <v>19</v>
      </c>
      <c r="C28" s="329" t="s">
        <v>20</v>
      </c>
      <c r="D28" s="330"/>
      <c r="E28" s="18"/>
      <c r="F28" s="104" t="s">
        <v>55</v>
      </c>
      <c r="G28" s="19"/>
      <c r="H28" s="329" t="s">
        <v>56</v>
      </c>
      <c r="I28" s="330"/>
      <c r="J28" s="11"/>
      <c r="K28" s="11"/>
      <c r="L28" s="11"/>
      <c r="M28" s="11"/>
      <c r="N28" s="11"/>
      <c r="O28" s="11"/>
      <c r="P28" s="2"/>
    </row>
    <row r="29" spans="1:16" ht="3" customHeight="1">
      <c r="A29" s="9"/>
      <c r="B29" s="56"/>
      <c r="C29" s="10"/>
      <c r="D29" s="10"/>
      <c r="E29" s="10"/>
      <c r="F29" s="10"/>
      <c r="G29" s="11"/>
      <c r="H29" s="11"/>
      <c r="I29" s="11"/>
      <c r="J29" s="11"/>
      <c r="K29" s="11"/>
      <c r="L29" s="11"/>
      <c r="M29" s="11"/>
      <c r="N29" s="11"/>
      <c r="O29" s="11"/>
      <c r="P29" s="2"/>
    </row>
    <row r="30" spans="1:16" ht="15" customHeight="1">
      <c r="A30" s="9"/>
      <c r="B30" s="56" t="s">
        <v>19</v>
      </c>
      <c r="C30" s="329">
        <f>C18</f>
        <v>2</v>
      </c>
      <c r="D30" s="330"/>
      <c r="E30" s="18"/>
      <c r="F30" s="51" t="str">
        <f>IF(F28="","",F28)</f>
        <v>•</v>
      </c>
      <c r="G30" s="11"/>
      <c r="H30" s="325">
        <f>C26</f>
        <v>581.6666666666666</v>
      </c>
      <c r="I30" s="326"/>
      <c r="J30" s="11"/>
      <c r="K30" s="11"/>
      <c r="L30" s="11"/>
      <c r="M30" s="11"/>
      <c r="N30" s="11"/>
      <c r="O30" s="11"/>
      <c r="P30" s="2"/>
    </row>
    <row r="31" spans="1:16" ht="3" customHeight="1">
      <c r="A31" s="9"/>
      <c r="B31" s="56"/>
      <c r="C31" s="15"/>
      <c r="D31" s="15"/>
      <c r="E31" s="10"/>
      <c r="F31" s="10"/>
      <c r="G31" s="11"/>
      <c r="H31" s="11" t="s">
        <v>261</v>
      </c>
      <c r="I31" s="11"/>
      <c r="J31" s="11"/>
      <c r="K31" s="11"/>
      <c r="L31" s="11"/>
      <c r="M31" s="11"/>
      <c r="N31" s="11"/>
      <c r="O31" s="11"/>
      <c r="P31" s="2"/>
    </row>
    <row r="32" spans="1:16" ht="15" customHeight="1" thickBot="1">
      <c r="A32" s="9"/>
      <c r="B32" s="12" t="s">
        <v>19</v>
      </c>
      <c r="C32" s="327">
        <f>C30*H30</f>
        <v>1163.3333333333333</v>
      </c>
      <c r="D32" s="328"/>
      <c r="E32" s="21"/>
      <c r="F32" s="53" t="s">
        <v>2</v>
      </c>
      <c r="G32" s="19"/>
      <c r="H32" s="11"/>
      <c r="I32" s="11"/>
      <c r="J32" s="11"/>
      <c r="K32" s="11"/>
      <c r="L32" s="11"/>
      <c r="M32" s="11"/>
      <c r="N32" s="11"/>
      <c r="O32" s="11"/>
      <c r="P32" s="2"/>
    </row>
    <row r="33" spans="1:16" ht="13.5" thickTop="1">
      <c r="A33" s="9"/>
      <c r="B33" s="9"/>
      <c r="C33" s="10"/>
      <c r="D33" s="10"/>
      <c r="E33" s="10"/>
      <c r="F33" s="10"/>
      <c r="G33" s="11"/>
      <c r="H33" s="11"/>
      <c r="I33" s="11"/>
      <c r="J33" s="11"/>
      <c r="K33" s="11"/>
      <c r="L33" s="11"/>
      <c r="M33" s="11"/>
      <c r="N33" s="11"/>
      <c r="O33" s="11"/>
      <c r="P33" s="2"/>
    </row>
    <row r="34" spans="1:16" ht="15" customHeight="1">
      <c r="A34" s="9" t="s">
        <v>21</v>
      </c>
      <c r="B34" s="9" t="s">
        <v>22</v>
      </c>
      <c r="C34" s="329" t="s">
        <v>105</v>
      </c>
      <c r="D34" s="330"/>
      <c r="E34" s="18"/>
      <c r="F34" s="104" t="s">
        <v>54</v>
      </c>
      <c r="G34" s="19"/>
      <c r="H34" s="329" t="s">
        <v>57</v>
      </c>
      <c r="I34" s="330"/>
      <c r="J34" s="11"/>
      <c r="K34" s="11"/>
      <c r="L34" s="11"/>
      <c r="M34" s="11"/>
      <c r="N34" s="11"/>
      <c r="O34" s="11"/>
      <c r="P34" s="2"/>
    </row>
    <row r="35" spans="1:16" ht="3" customHeight="1">
      <c r="A35" s="9"/>
      <c r="B35" s="9"/>
      <c r="C35" s="10"/>
      <c r="D35" s="10"/>
      <c r="E35" s="10"/>
      <c r="F35" s="10"/>
      <c r="G35" s="11"/>
      <c r="H35" s="11"/>
      <c r="I35" s="11"/>
      <c r="J35" s="11"/>
      <c r="K35" s="11"/>
      <c r="L35" s="11"/>
      <c r="M35" s="11"/>
      <c r="N35" s="11"/>
      <c r="O35" s="11"/>
      <c r="P35" s="2"/>
    </row>
    <row r="36" spans="1:16" ht="15" customHeight="1">
      <c r="A36" s="9"/>
      <c r="B36" s="9" t="s">
        <v>22</v>
      </c>
      <c r="C36" s="325">
        <f>H9</f>
        <v>6980</v>
      </c>
      <c r="D36" s="326"/>
      <c r="E36" s="10"/>
      <c r="F36" s="51" t="str">
        <f>IF(F34="","",F34)</f>
        <v>–</v>
      </c>
      <c r="G36" s="52"/>
      <c r="H36" s="325">
        <f>C32</f>
        <v>1163.3333333333333</v>
      </c>
      <c r="I36" s="326"/>
      <c r="J36" s="11"/>
      <c r="K36" s="11"/>
      <c r="L36" s="11"/>
      <c r="M36" s="11"/>
      <c r="N36" s="11"/>
      <c r="O36" s="11"/>
      <c r="P36" s="2"/>
    </row>
    <row r="37" spans="1:16" ht="3" customHeight="1">
      <c r="A37" s="9"/>
      <c r="B37" s="9"/>
      <c r="C37" s="15"/>
      <c r="D37" s="15"/>
      <c r="E37" s="10"/>
      <c r="F37" s="15"/>
      <c r="G37" s="11"/>
      <c r="H37" s="11"/>
      <c r="I37" s="11"/>
      <c r="J37" s="11"/>
      <c r="K37" s="11"/>
      <c r="L37" s="11"/>
      <c r="M37" s="11"/>
      <c r="N37" s="11"/>
      <c r="O37" s="11"/>
      <c r="P37" s="2"/>
    </row>
    <row r="38" spans="1:16" ht="15" customHeight="1" thickBot="1">
      <c r="A38" s="9"/>
      <c r="B38" s="12" t="s">
        <v>26</v>
      </c>
      <c r="C38" s="327">
        <f>IF(C18&gt;=H11,1,C36-H36)</f>
        <v>5816.666666666667</v>
      </c>
      <c r="D38" s="328"/>
      <c r="E38" s="13"/>
      <c r="F38" s="57" t="s">
        <v>2</v>
      </c>
      <c r="G38" s="11"/>
      <c r="H38" s="88">
        <f>IF(C18&gt;=H11,"Erinnerungswert!",IF(C38=H9,"ACHTUNG:   Zeitwert 1.1. bleibt leer! "&amp;DOLLAR(H9,2)&amp;" kommt in die Spalte 'Zugang'",""))</f>
      </c>
      <c r="I38" s="88"/>
      <c r="J38" s="88"/>
      <c r="K38" s="88"/>
      <c r="L38" s="88"/>
      <c r="M38" s="88"/>
      <c r="N38" s="88"/>
      <c r="O38" s="88"/>
      <c r="P38" s="2"/>
    </row>
    <row r="39" spans="1:16" ht="13.5" customHeight="1" thickTop="1">
      <c r="A39" s="9"/>
      <c r="B39" s="9"/>
      <c r="C39" s="10"/>
      <c r="D39" s="10"/>
      <c r="E39" s="10"/>
      <c r="F39" s="10"/>
      <c r="G39" s="11"/>
      <c r="H39" s="88"/>
      <c r="I39" s="88"/>
      <c r="J39" s="88"/>
      <c r="K39" s="88"/>
      <c r="L39" s="88"/>
      <c r="M39" s="88"/>
      <c r="N39" s="88"/>
      <c r="O39" s="88"/>
      <c r="P39" s="2"/>
    </row>
    <row r="40" spans="1:16" ht="15" customHeight="1">
      <c r="A40" s="9" t="s">
        <v>23</v>
      </c>
      <c r="B40" s="9" t="s">
        <v>24</v>
      </c>
      <c r="C40" s="329" t="s">
        <v>87</v>
      </c>
      <c r="D40" s="330"/>
      <c r="E40" s="18"/>
      <c r="F40" s="104" t="s">
        <v>54</v>
      </c>
      <c r="G40" s="19"/>
      <c r="H40" s="329" t="s">
        <v>56</v>
      </c>
      <c r="I40" s="330"/>
      <c r="J40" s="11"/>
      <c r="K40" s="11"/>
      <c r="L40" s="11"/>
      <c r="M40" s="11"/>
      <c r="N40" s="11"/>
      <c r="O40" s="11"/>
      <c r="P40" s="2"/>
    </row>
    <row r="41" spans="1:16" ht="3" customHeight="1">
      <c r="A41" s="9"/>
      <c r="B41" s="9" t="s">
        <v>24</v>
      </c>
      <c r="C41" s="10"/>
      <c r="D41" s="10"/>
      <c r="E41" s="10"/>
      <c r="F41" s="10"/>
      <c r="G41" s="11"/>
      <c r="H41" s="11"/>
      <c r="I41" s="11"/>
      <c r="J41" s="11"/>
      <c r="K41" s="11"/>
      <c r="L41" s="11"/>
      <c r="M41" s="11"/>
      <c r="N41" s="11"/>
      <c r="O41" s="11"/>
      <c r="P41" s="2"/>
    </row>
    <row r="42" spans="1:16" ht="15" customHeight="1">
      <c r="A42" s="9"/>
      <c r="B42" s="9" t="s">
        <v>24</v>
      </c>
      <c r="C42" s="325">
        <f>C38</f>
        <v>5816.666666666667</v>
      </c>
      <c r="D42" s="326"/>
      <c r="E42" s="10"/>
      <c r="F42" s="51" t="str">
        <f>IF(F40="","",F40)</f>
        <v>–</v>
      </c>
      <c r="G42" s="52"/>
      <c r="H42" s="325">
        <f>IF(C18&gt;=H11,0,C26)</f>
        <v>581.6666666666666</v>
      </c>
      <c r="I42" s="326"/>
      <c r="J42" s="11"/>
      <c r="K42" s="11"/>
      <c r="L42" s="11"/>
      <c r="M42" s="11"/>
      <c r="N42" s="11"/>
      <c r="O42" s="11"/>
      <c r="P42" s="2"/>
    </row>
    <row r="43" spans="1:16" ht="3" customHeight="1">
      <c r="A43" s="9"/>
      <c r="B43" s="9" t="s">
        <v>24</v>
      </c>
      <c r="C43" s="15"/>
      <c r="D43" s="15"/>
      <c r="E43" s="10"/>
      <c r="F43" s="15"/>
      <c r="G43" s="11"/>
      <c r="H43" s="11"/>
      <c r="I43" s="11"/>
      <c r="J43" s="11"/>
      <c r="K43" s="11"/>
      <c r="L43" s="11"/>
      <c r="M43" s="11"/>
      <c r="N43" s="11"/>
      <c r="O43" s="11"/>
      <c r="P43" s="2"/>
    </row>
    <row r="44" spans="1:16" ht="15" customHeight="1" thickBot="1">
      <c r="A44" s="9"/>
      <c r="B44" s="12" t="s">
        <v>25</v>
      </c>
      <c r="C44" s="327">
        <f>IF(C38&lt;=C26,1,C42-H42)</f>
        <v>5235</v>
      </c>
      <c r="D44" s="328"/>
      <c r="E44" s="13"/>
      <c r="F44" s="57" t="s">
        <v>2</v>
      </c>
      <c r="G44" s="11"/>
      <c r="H44" s="23">
        <f>IF(C38&lt;=C26,"Erinnerungswert!","")</f>
      </c>
      <c r="I44" s="11"/>
      <c r="J44" s="11"/>
      <c r="K44" s="11"/>
      <c r="L44" s="11"/>
      <c r="M44" s="11"/>
      <c r="N44" s="11"/>
      <c r="O44" s="11"/>
      <c r="P44" s="2"/>
    </row>
    <row r="45" spans="1:16" ht="60" customHeight="1" thickTop="1">
      <c r="A45" s="9"/>
      <c r="B45" s="9"/>
      <c r="C45" s="10"/>
      <c r="D45" s="10"/>
      <c r="E45" s="10"/>
      <c r="F45" s="10"/>
      <c r="G45" s="11"/>
      <c r="H45" s="11"/>
      <c r="I45" s="11"/>
      <c r="J45" s="11"/>
      <c r="K45" s="11"/>
      <c r="L45" s="11"/>
      <c r="M45" s="11"/>
      <c r="N45" s="11"/>
      <c r="O45" s="11"/>
      <c r="P45" s="2"/>
    </row>
    <row r="46" spans="1:16" ht="12.75" customHeight="1">
      <c r="A46" s="193" t="s">
        <v>0</v>
      </c>
      <c r="B46" s="194"/>
      <c r="C46" s="321" t="s">
        <v>1</v>
      </c>
      <c r="D46" s="61" t="s">
        <v>30</v>
      </c>
      <c r="E46" s="206" t="s">
        <v>88</v>
      </c>
      <c r="F46" s="206"/>
      <c r="G46" s="206"/>
      <c r="H46" s="62" t="s">
        <v>62</v>
      </c>
      <c r="I46" s="62" t="s">
        <v>17</v>
      </c>
      <c r="J46" s="89" t="s">
        <v>5</v>
      </c>
      <c r="K46" s="69" t="s">
        <v>7</v>
      </c>
      <c r="L46" s="62" t="s">
        <v>8</v>
      </c>
      <c r="M46" s="62" t="s">
        <v>9</v>
      </c>
      <c r="N46" s="62" t="s">
        <v>5</v>
      </c>
      <c r="O46" s="63" t="s">
        <v>7</v>
      </c>
      <c r="P46" s="2"/>
    </row>
    <row r="47" spans="1:16" ht="12.75" customHeight="1">
      <c r="A47" s="195"/>
      <c r="B47" s="318"/>
      <c r="C47" s="322"/>
      <c r="D47" s="59" t="s">
        <v>90</v>
      </c>
      <c r="E47" s="199" t="s">
        <v>42</v>
      </c>
      <c r="F47" s="199"/>
      <c r="G47" s="199"/>
      <c r="H47" s="60" t="s">
        <v>3</v>
      </c>
      <c r="I47" s="60" t="s">
        <v>3</v>
      </c>
      <c r="J47" s="90" t="s">
        <v>3</v>
      </c>
      <c r="K47" s="72" t="str">
        <f>"1.1."&amp;Jahr!E4</f>
        <v>1.1.</v>
      </c>
      <c r="L47" s="60" t="s">
        <v>3</v>
      </c>
      <c r="M47" s="60" t="s">
        <v>3</v>
      </c>
      <c r="N47" s="60" t="s">
        <v>3</v>
      </c>
      <c r="O47" s="64" t="str">
        <f>"31.12."&amp;Jahr!E4</f>
        <v>31.12.</v>
      </c>
      <c r="P47" s="2"/>
    </row>
    <row r="48" spans="1:16" ht="12.75">
      <c r="A48" s="319"/>
      <c r="B48" s="320"/>
      <c r="C48" s="323"/>
      <c r="D48" s="59" t="s">
        <v>91</v>
      </c>
      <c r="E48" s="199" t="s">
        <v>89</v>
      </c>
      <c r="F48" s="199"/>
      <c r="G48" s="199"/>
      <c r="H48" s="60" t="s">
        <v>2</v>
      </c>
      <c r="I48" s="60" t="s">
        <v>92</v>
      </c>
      <c r="J48" s="91" t="s">
        <v>6</v>
      </c>
      <c r="K48" s="70" t="s">
        <v>2</v>
      </c>
      <c r="L48" s="60" t="s">
        <v>2</v>
      </c>
      <c r="M48" s="60" t="s">
        <v>2</v>
      </c>
      <c r="N48" s="60" t="s">
        <v>2</v>
      </c>
      <c r="O48" s="65" t="s">
        <v>2</v>
      </c>
      <c r="P48" s="2"/>
    </row>
    <row r="49" spans="1:16" ht="30" customHeight="1">
      <c r="A49" s="269" t="str">
        <f>IF(D1="","",D1)</f>
        <v>Garage</v>
      </c>
      <c r="B49" s="218"/>
      <c r="C49" s="66">
        <f>IF(C11="","",C11)</f>
        <v>2005</v>
      </c>
      <c r="D49" s="66"/>
      <c r="E49" s="219"/>
      <c r="F49" s="219"/>
      <c r="G49" s="219"/>
      <c r="H49" s="68">
        <f>IF(H9="","",H9)</f>
        <v>6980</v>
      </c>
      <c r="I49" s="68">
        <f>IF(H11="","",H11)</f>
        <v>12</v>
      </c>
      <c r="J49" s="71">
        <f>IF(C26="","",C26)</f>
        <v>581.6666666666666</v>
      </c>
      <c r="K49" s="105">
        <f>IF(H38="ACHTUNG:   Zeitwert 1.1. bleibt leer! "&amp;DOLLAR(H9,2)&amp;" kommt in die Spalte 'Zugang'","",IF(C38="","",C38))</f>
        <v>5816.666666666667</v>
      </c>
      <c r="L49" s="67">
        <f>IF(H38="ACHTUNG:   Zeitwert 1.1. bleibt leer! "&amp;DOLLAR(H9,2)&amp;" kommt in die Spalte 'Zugang'",H9,"")</f>
      </c>
      <c r="M49" s="67"/>
      <c r="N49" s="68">
        <f>IF(K49=1,"",J49)</f>
        <v>581.6666666666666</v>
      </c>
      <c r="O49" s="106">
        <f>IF(C44="","",C44)</f>
        <v>5235</v>
      </c>
      <c r="P49" s="2"/>
    </row>
    <row r="50" spans="1:16" ht="19.5" customHeight="1">
      <c r="A50" s="200" t="s">
        <v>10</v>
      </c>
      <c r="B50" s="201"/>
      <c r="C50" s="201"/>
      <c r="D50" s="201"/>
      <c r="E50" s="201"/>
      <c r="F50" s="201"/>
      <c r="G50" s="201"/>
      <c r="H50" s="201"/>
      <c r="I50" s="201"/>
      <c r="J50" s="202"/>
      <c r="K50" s="93">
        <f>IF(SUM(K49)=0,"",SUM(K49))</f>
        <v>5816.666666666667</v>
      </c>
      <c r="L50" s="96">
        <f>IF(SUM(L49)=0,"",SUM(L49))</f>
      </c>
      <c r="M50" s="96">
        <f>IF(SUM(M49)=0,"",SUM(M49))</f>
      </c>
      <c r="N50" s="94">
        <f>IF(SUM(N49)=0,"",SUM(N49))</f>
        <v>581.6666666666666</v>
      </c>
      <c r="O50" s="95">
        <f>IF(SUM(O49)=0,"",SUM(O49))</f>
        <v>5235</v>
      </c>
      <c r="P50" s="2"/>
    </row>
    <row r="51" spans="1:16" ht="15">
      <c r="A51" s="36"/>
      <c r="B51" s="36"/>
      <c r="C51" s="37"/>
      <c r="D51" s="37"/>
      <c r="E51" s="37"/>
      <c r="F51" s="37"/>
      <c r="G51" s="38"/>
      <c r="H51" s="38"/>
      <c r="I51" s="38"/>
      <c r="J51" s="38"/>
      <c r="K51" s="38"/>
      <c r="L51" s="38"/>
      <c r="M51" s="38"/>
      <c r="N51" s="38"/>
      <c r="O51" s="8"/>
      <c r="P51" s="2"/>
    </row>
    <row r="52" ht="12.75" hidden="1"/>
    <row r="53" ht="12.75" hidden="1"/>
    <row r="54" ht="12.75" hidden="1"/>
  </sheetData>
  <sheetProtection sheet="1" objects="1" scenarios="1"/>
  <mergeCells count="37">
    <mergeCell ref="A49:B49"/>
    <mergeCell ref="E49:G49"/>
    <mergeCell ref="A50:J50"/>
    <mergeCell ref="A7:O7"/>
    <mergeCell ref="H14:I14"/>
    <mergeCell ref="H16:I16"/>
    <mergeCell ref="H28:I28"/>
    <mergeCell ref="H30:I30"/>
    <mergeCell ref="H34:I34"/>
    <mergeCell ref="H36:I36"/>
    <mergeCell ref="H40:I40"/>
    <mergeCell ref="H42:I42"/>
    <mergeCell ref="E46:G46"/>
    <mergeCell ref="C14:D14"/>
    <mergeCell ref="C16:D16"/>
    <mergeCell ref="C18:D18"/>
    <mergeCell ref="C20:D20"/>
    <mergeCell ref="C21:D21"/>
    <mergeCell ref="C23:D23"/>
    <mergeCell ref="C24:D24"/>
    <mergeCell ref="C36:D36"/>
    <mergeCell ref="C38:D38"/>
    <mergeCell ref="C40:D40"/>
    <mergeCell ref="C26:D26"/>
    <mergeCell ref="C28:D28"/>
    <mergeCell ref="C30:D30"/>
    <mergeCell ref="C32:D32"/>
    <mergeCell ref="D1:O1"/>
    <mergeCell ref="E47:G47"/>
    <mergeCell ref="E48:G48"/>
    <mergeCell ref="B20:B21"/>
    <mergeCell ref="C42:D42"/>
    <mergeCell ref="B23:B24"/>
    <mergeCell ref="C44:D44"/>
    <mergeCell ref="A46:B48"/>
    <mergeCell ref="C46:C48"/>
    <mergeCell ref="C34:D34"/>
  </mergeCells>
  <conditionalFormatting sqref="H14:I14 C14:D14 H16:I16 C16:D16 C28:D28 C30:D30 F28 F30 H28:I28 H30:I30 C34:D34 C36:D36 F34 F36 H34:I34 H36:I36 F14 F16 C40:D40 C42:D42 F40 F42 H40:I40 H42:I42">
    <cfRule type="cellIs" priority="1" dxfId="0" operator="notEqual" stopIfTrue="1">
      <formula>""</formula>
    </cfRule>
  </conditionalFormatting>
  <conditionalFormatting sqref="C20:D20 C23:D23 C18:D18 C26:D26 C32:D32 C38:D38 C44:D44">
    <cfRule type="cellIs" priority="2" dxfId="1" operator="notEqual" stopIfTrue="1">
      <formula>""</formula>
    </cfRule>
  </conditionalFormatting>
  <conditionalFormatting sqref="C21:D21 C24:D24">
    <cfRule type="cellIs" priority="3" dxfId="2" operator="notEqual" stopIfTrue="1">
      <formula>""</formula>
    </cfRule>
  </conditionalFormatting>
  <conditionalFormatting sqref="H38">
    <cfRule type="cellIs" priority="4" dxfId="3" operator="equal" stopIfTrue="1">
      <formula>"Erinnerungswert!"</formula>
    </cfRule>
  </conditionalFormatting>
  <dataValidations count="2">
    <dataValidation type="list" allowBlank="1" showInputMessage="1" showErrorMessage="1" sqref="C40 C34 C14 H14 C20:C21 H28 C28 H34 H40">
      <formula1>Operanden</formula1>
    </dataValidation>
    <dataValidation type="list" allowBlank="1" showInputMessage="1" showErrorMessage="1" sqref="F14 F28 F34 F40">
      <formula1>Operatoren</formula1>
    </dataValidation>
  </dataValidations>
  <printOptions/>
  <pageMargins left="0.3937007874015748" right="0.3937007874015748" top="0.7874015748031497" bottom="0.7874015748031497" header="0" footer="0.3937007874015748"/>
  <pageSetup blackAndWhite="1" fitToHeight="1" fitToWidth="1" horizontalDpi="300" verticalDpi="300" orientation="portrait" paperSize="9" scale="76" r:id="rId2"/>
  <headerFooter alignWithMargins="0">
    <oddFooter>&amp;L&amp;"Arial,Kursiv"&amp;8&amp;D - &amp;T&amp;R&amp;"Arial,Fett Kursiv"&amp;8© Wolfgang Harasleben</oddFooter>
  </headerFooter>
  <drawing r:id="rId1"/>
</worksheet>
</file>

<file path=xl/worksheets/sheet14.xml><?xml version="1.0" encoding="utf-8"?>
<worksheet xmlns="http://schemas.openxmlformats.org/spreadsheetml/2006/main" xmlns:r="http://schemas.openxmlformats.org/officeDocument/2006/relationships">
  <sheetPr>
    <tabColor indexed="10"/>
    <pageSetUpPr fitToPage="1"/>
  </sheetPr>
  <dimension ref="A1:P64"/>
  <sheetViews>
    <sheetView showGridLines="0" showRowColHeaders="0" workbookViewId="0" topLeftCell="A1">
      <pane ySplit="12" topLeftCell="BM13" activePane="bottomLeft" state="frozen"/>
      <selection pane="topLeft" activeCell="E32" sqref="E32:G32"/>
      <selection pane="bottomLeft" activeCell="D1" sqref="D1:O1"/>
    </sheetView>
  </sheetViews>
  <sheetFormatPr defaultColWidth="11.421875" defaultRowHeight="12.75" zeroHeight="1"/>
  <cols>
    <col min="1" max="4" width="10.7109375" style="1" customWidth="1"/>
    <col min="5" max="5" width="1.7109375" style="1" customWidth="1"/>
    <col min="6" max="6" width="5.7109375" style="1" customWidth="1"/>
    <col min="7" max="7" width="1.7109375" style="1" customWidth="1"/>
    <col min="8" max="15" width="10.7109375" style="1" customWidth="1"/>
    <col min="16" max="16" width="11.421875" style="1" customWidth="1"/>
    <col min="17" max="16384" width="11.421875" style="1" hidden="1" customWidth="1"/>
  </cols>
  <sheetData>
    <row r="1" spans="1:16" ht="27">
      <c r="A1" s="16" t="s">
        <v>12</v>
      </c>
      <c r="B1" s="17"/>
      <c r="C1" s="17">
        <v>6</v>
      </c>
      <c r="D1" s="301" t="s">
        <v>161</v>
      </c>
      <c r="E1" s="301"/>
      <c r="F1" s="301"/>
      <c r="G1" s="301"/>
      <c r="H1" s="301"/>
      <c r="I1" s="301"/>
      <c r="J1" s="301"/>
      <c r="K1" s="301"/>
      <c r="L1" s="301"/>
      <c r="M1" s="301"/>
      <c r="N1" s="301"/>
      <c r="O1" s="301"/>
      <c r="P1" s="2"/>
    </row>
    <row r="2" spans="1:16" ht="4.5" customHeight="1">
      <c r="A2" s="28"/>
      <c r="B2" s="29"/>
      <c r="C2" s="29"/>
      <c r="D2" s="29"/>
      <c r="E2" s="29"/>
      <c r="F2" s="29"/>
      <c r="G2" s="29"/>
      <c r="H2" s="29"/>
      <c r="I2" s="29"/>
      <c r="J2" s="29"/>
      <c r="K2" s="29"/>
      <c r="L2" s="29"/>
      <c r="M2" s="29"/>
      <c r="N2" s="29"/>
      <c r="O2" s="29"/>
      <c r="P2" s="2"/>
    </row>
    <row r="3" spans="1:16" ht="15.75">
      <c r="A3" s="35" t="s">
        <v>98</v>
      </c>
      <c r="B3" s="32"/>
      <c r="C3" s="33"/>
      <c r="D3" s="33"/>
      <c r="E3" s="33"/>
      <c r="F3" s="33"/>
      <c r="G3" s="34"/>
      <c r="H3" s="34"/>
      <c r="I3" s="34"/>
      <c r="J3" s="34"/>
      <c r="K3" s="34"/>
      <c r="L3" s="34"/>
      <c r="M3" s="34"/>
      <c r="N3" s="34"/>
      <c r="O3" s="34"/>
      <c r="P3" s="2"/>
    </row>
    <row r="4" spans="1:16" ht="15.75">
      <c r="A4" s="35" t="s">
        <v>206</v>
      </c>
      <c r="B4" s="32"/>
      <c r="C4" s="33"/>
      <c r="D4" s="33"/>
      <c r="E4" s="33"/>
      <c r="F4" s="33"/>
      <c r="G4" s="34"/>
      <c r="H4" s="34"/>
      <c r="I4" s="34"/>
      <c r="J4" s="34"/>
      <c r="K4" s="34"/>
      <c r="L4" s="34"/>
      <c r="M4" s="34"/>
      <c r="N4" s="34"/>
      <c r="O4" s="34"/>
      <c r="P4" s="2"/>
    </row>
    <row r="5" spans="1:16" ht="15.75">
      <c r="A5" s="35" t="s">
        <v>45</v>
      </c>
      <c r="B5" s="32"/>
      <c r="C5" s="33"/>
      <c r="D5" s="33"/>
      <c r="E5" s="33"/>
      <c r="F5" s="33"/>
      <c r="G5" s="34"/>
      <c r="H5" s="34"/>
      <c r="I5" s="34"/>
      <c r="J5" s="34"/>
      <c r="K5" s="34"/>
      <c r="L5" s="34"/>
      <c r="M5" s="34"/>
      <c r="N5" s="34"/>
      <c r="O5" s="34"/>
      <c r="P5" s="2"/>
    </row>
    <row r="6" spans="1:16" ht="4.5" customHeight="1">
      <c r="A6" s="31"/>
      <c r="B6" s="32"/>
      <c r="C6" s="33"/>
      <c r="D6" s="33"/>
      <c r="E6" s="33"/>
      <c r="F6" s="33"/>
      <c r="G6" s="34"/>
      <c r="H6" s="34"/>
      <c r="I6" s="34"/>
      <c r="J6" s="34"/>
      <c r="K6" s="34"/>
      <c r="L6" s="34"/>
      <c r="M6" s="34"/>
      <c r="N6" s="34"/>
      <c r="O6" s="34"/>
      <c r="P6" s="2"/>
    </row>
    <row r="7" spans="1:16" ht="36" customHeight="1">
      <c r="A7" s="203" t="str">
        <f>"Der Neuwert (Herstellungswert) für "&amp;VLOOKUP($D$1,GL,4,0)&amp;" im ersten Halbjahr "&amp;C11&amp;" "&amp;VLOOKUP($D$1,GL,7,0)&amp;" und in Betrieb "&amp;VLOOKUP($D$1,GL,9,0)&amp;" '"&amp;UPPER(D1)&amp;"' ist unbekannt. "&amp;PROPER(VLOOKUP($D$1,GL,11,0))&amp;"e Größe beträgt: "&amp;L9&amp;M9&amp;". Der Baukostenrichtsatz liegt bei "&amp;DOLLAR(L11,2)&amp;". Die Nutzungsdauer wird mit "&amp;H11&amp;" Jahren festgelegt."</f>
        <v>Der Neuwert (Herstellungswert) für einen im ersten Halbjahr 1998 errichteten und in Betrieb genommenen 'KÜHLRAUM' ist unbekannt. Seine Größe beträgt: 160 m³. Der Baukostenrichtsatz liegt bei € 56,00. Die Nutzungsdauer wird mit 14 Jahren festgelegt.</v>
      </c>
      <c r="B7" s="203"/>
      <c r="C7" s="203"/>
      <c r="D7" s="203"/>
      <c r="E7" s="203"/>
      <c r="F7" s="203"/>
      <c r="G7" s="203"/>
      <c r="H7" s="203"/>
      <c r="I7" s="203"/>
      <c r="J7" s="203"/>
      <c r="K7" s="203"/>
      <c r="L7" s="203"/>
      <c r="M7" s="203"/>
      <c r="N7" s="203"/>
      <c r="O7" s="203"/>
      <c r="P7" s="2"/>
    </row>
    <row r="8" spans="1:16" ht="15">
      <c r="A8" s="5"/>
      <c r="B8" s="6"/>
      <c r="C8" s="7"/>
      <c r="D8" s="7"/>
      <c r="E8" s="7"/>
      <c r="F8" s="7"/>
      <c r="G8" s="8"/>
      <c r="H8" s="8"/>
      <c r="I8" s="8"/>
      <c r="J8" s="8"/>
      <c r="K8" s="8"/>
      <c r="L8" s="8"/>
      <c r="M8" s="8"/>
      <c r="N8" s="8"/>
      <c r="O8" s="8"/>
      <c r="P8" s="2"/>
    </row>
    <row r="9" spans="1:16" ht="15">
      <c r="A9" s="80"/>
      <c r="B9" s="81" t="s">
        <v>94</v>
      </c>
      <c r="C9" s="30">
        <f>IF(Jahr!D4="","",Jahr!D4)</f>
        <v>2007</v>
      </c>
      <c r="D9" s="82"/>
      <c r="E9" s="82"/>
      <c r="F9" s="80"/>
      <c r="G9" s="81"/>
      <c r="H9" s="83"/>
      <c r="I9" s="83"/>
      <c r="J9" s="8"/>
      <c r="K9" s="81" t="s">
        <v>99</v>
      </c>
      <c r="L9" s="119">
        <v>160</v>
      </c>
      <c r="M9" s="83" t="str">
        <f>" "&amp;VLOOKUP(D1,GL,12,0)</f>
        <v> m³</v>
      </c>
      <c r="N9" s="84"/>
      <c r="O9" s="84"/>
      <c r="P9" s="2"/>
    </row>
    <row r="10" spans="1:16" ht="3.75" customHeight="1">
      <c r="A10" s="80"/>
      <c r="B10" s="81"/>
      <c r="C10" s="80"/>
      <c r="D10" s="82"/>
      <c r="E10" s="82"/>
      <c r="F10" s="80"/>
      <c r="G10" s="81"/>
      <c r="H10" s="80"/>
      <c r="I10" s="85"/>
      <c r="J10" s="8"/>
      <c r="K10" s="81"/>
      <c r="L10" s="80"/>
      <c r="M10" s="85"/>
      <c r="N10" s="84"/>
      <c r="O10" s="84"/>
      <c r="P10" s="2"/>
    </row>
    <row r="11" spans="1:16" ht="15">
      <c r="A11" s="80"/>
      <c r="B11" s="81" t="s">
        <v>95</v>
      </c>
      <c r="C11" s="79">
        <v>1998</v>
      </c>
      <c r="D11" s="84"/>
      <c r="E11" s="82"/>
      <c r="F11" s="80"/>
      <c r="G11" s="81" t="s">
        <v>97</v>
      </c>
      <c r="H11" s="79">
        <v>14</v>
      </c>
      <c r="I11" s="86" t="s">
        <v>27</v>
      </c>
      <c r="J11" s="8"/>
      <c r="K11" s="81" t="s">
        <v>100</v>
      </c>
      <c r="L11" s="78">
        <v>56</v>
      </c>
      <c r="M11" s="86" t="s">
        <v>28</v>
      </c>
      <c r="N11" s="84"/>
      <c r="O11" s="84"/>
      <c r="P11" s="2"/>
    </row>
    <row r="12" spans="1:16" ht="27" customHeight="1">
      <c r="A12" s="5"/>
      <c r="B12" s="6"/>
      <c r="C12" s="7"/>
      <c r="D12" s="7"/>
      <c r="E12" s="7"/>
      <c r="F12" s="7"/>
      <c r="G12" s="8"/>
      <c r="H12" s="8"/>
      <c r="I12" s="8"/>
      <c r="J12" s="8"/>
      <c r="K12" s="8"/>
      <c r="L12" s="8"/>
      <c r="M12" s="8"/>
      <c r="N12" s="8"/>
      <c r="O12" s="8"/>
      <c r="P12" s="2"/>
    </row>
    <row r="13" spans="1:16" ht="9.75" customHeight="1">
      <c r="A13" s="24"/>
      <c r="B13" s="25"/>
      <c r="C13" s="26"/>
      <c r="D13" s="26"/>
      <c r="E13" s="26"/>
      <c r="F13" s="26"/>
      <c r="G13" s="27"/>
      <c r="H13" s="27"/>
      <c r="I13" s="27"/>
      <c r="J13" s="27"/>
      <c r="K13" s="27"/>
      <c r="L13" s="27"/>
      <c r="M13" s="27"/>
      <c r="N13" s="27"/>
      <c r="O13" s="27"/>
      <c r="P13" s="2"/>
    </row>
    <row r="14" spans="1:16" ht="15" customHeight="1">
      <c r="A14" s="55" t="s">
        <v>13</v>
      </c>
      <c r="B14" s="55" t="s">
        <v>14</v>
      </c>
      <c r="C14" s="204"/>
      <c r="D14" s="204"/>
      <c r="E14" s="18"/>
      <c r="F14" s="109"/>
      <c r="G14" s="19"/>
      <c r="H14" s="204"/>
      <c r="I14" s="204"/>
      <c r="J14" s="19"/>
      <c r="K14" s="156" t="s">
        <v>203</v>
      </c>
      <c r="L14" s="150"/>
      <c r="M14" s="150"/>
      <c r="N14" s="151"/>
      <c r="O14" s="19"/>
      <c r="P14" s="2"/>
    </row>
    <row r="15" spans="1:16" ht="3" customHeight="1">
      <c r="A15" s="14"/>
      <c r="B15" s="55"/>
      <c r="C15" s="18"/>
      <c r="D15" s="18"/>
      <c r="E15" s="18"/>
      <c r="F15" s="18"/>
      <c r="G15" s="19"/>
      <c r="H15" s="18"/>
      <c r="I15" s="18"/>
      <c r="J15" s="19"/>
      <c r="K15" s="157"/>
      <c r="L15" s="152"/>
      <c r="M15" s="152"/>
      <c r="N15" s="153"/>
      <c r="O15" s="19"/>
      <c r="P15" s="2"/>
    </row>
    <row r="16" spans="1:16" ht="15" customHeight="1">
      <c r="A16" s="14"/>
      <c r="B16" s="55" t="s">
        <v>14</v>
      </c>
      <c r="C16" s="204"/>
      <c r="D16" s="204"/>
      <c r="E16" s="18"/>
      <c r="F16" s="111">
        <f>IF(F14="","",F14)</f>
      </c>
      <c r="G16" s="19"/>
      <c r="H16" s="204"/>
      <c r="I16" s="204"/>
      <c r="J16" s="19"/>
      <c r="K16" s="158" t="s">
        <v>204</v>
      </c>
      <c r="L16" s="152"/>
      <c r="M16" s="152"/>
      <c r="N16" s="153"/>
      <c r="O16" s="19"/>
      <c r="P16" s="2"/>
    </row>
    <row r="17" spans="1:16" ht="3" customHeight="1">
      <c r="A17" s="14"/>
      <c r="B17" s="55"/>
      <c r="C17" s="18"/>
      <c r="D17" s="18"/>
      <c r="E17" s="18"/>
      <c r="F17" s="18" t="s">
        <v>41</v>
      </c>
      <c r="G17" s="19"/>
      <c r="H17" s="19"/>
      <c r="I17" s="19"/>
      <c r="J17" s="19"/>
      <c r="K17" s="159"/>
      <c r="L17" s="152"/>
      <c r="M17" s="152"/>
      <c r="N17" s="153"/>
      <c r="O17" s="19"/>
      <c r="P17" s="2"/>
    </row>
    <row r="18" spans="1:16" ht="15" customHeight="1" thickBot="1">
      <c r="A18" s="14"/>
      <c r="B18" s="20" t="s">
        <v>14</v>
      </c>
      <c r="C18" s="207"/>
      <c r="D18" s="207"/>
      <c r="E18" s="53"/>
      <c r="F18" s="53" t="s">
        <v>4</v>
      </c>
      <c r="G18" s="53"/>
      <c r="H18" s="58"/>
      <c r="I18" s="58"/>
      <c r="J18" s="22"/>
      <c r="K18" s="160" t="s">
        <v>205</v>
      </c>
      <c r="L18" s="154"/>
      <c r="M18" s="154"/>
      <c r="N18" s="155"/>
      <c r="O18" s="19"/>
      <c r="P18" s="2"/>
    </row>
    <row r="19" spans="1:16" ht="12.75" customHeight="1" thickTop="1">
      <c r="A19" s="24"/>
      <c r="B19" s="25"/>
      <c r="C19" s="26"/>
      <c r="D19" s="26"/>
      <c r="E19" s="26"/>
      <c r="F19" s="26"/>
      <c r="G19" s="27"/>
      <c r="H19" s="27"/>
      <c r="I19" s="27"/>
      <c r="J19" s="27"/>
      <c r="K19" s="27"/>
      <c r="L19" s="27"/>
      <c r="M19" s="27"/>
      <c r="N19" s="27"/>
      <c r="O19" s="27"/>
      <c r="P19" s="2"/>
    </row>
    <row r="20" spans="1:16" ht="15" customHeight="1">
      <c r="A20" s="55" t="s">
        <v>15</v>
      </c>
      <c r="B20" s="162"/>
      <c r="C20" s="26"/>
      <c r="D20" s="26"/>
      <c r="E20" s="26"/>
      <c r="F20" s="163" t="str">
        <f>"Baukostenrichtsatz = "&amp;DOLLAR(L11,2)&amp;"/"&amp;MID(M9,2,6)</f>
        <v>Baukostenrichtsatz = € 56,00/m³</v>
      </c>
      <c r="G20" s="27"/>
      <c r="H20" s="167" t="s">
        <v>262</v>
      </c>
      <c r="I20" s="164">
        <v>1</v>
      </c>
      <c r="J20" s="27"/>
      <c r="K20" s="27"/>
      <c r="L20" s="27"/>
      <c r="M20" s="27"/>
      <c r="N20" s="27"/>
      <c r="O20" s="27"/>
      <c r="P20" s="2"/>
    </row>
    <row r="21" spans="1:16" ht="3" customHeight="1">
      <c r="A21" s="24"/>
      <c r="B21" s="25"/>
      <c r="C21" s="26"/>
      <c r="D21" s="26"/>
      <c r="E21" s="26"/>
      <c r="F21" s="26"/>
      <c r="G21" s="27"/>
      <c r="H21" s="27"/>
      <c r="I21" s="27"/>
      <c r="J21" s="27"/>
      <c r="K21" s="27"/>
      <c r="L21" s="27"/>
      <c r="M21" s="27"/>
      <c r="N21" s="27"/>
      <c r="O21" s="27"/>
      <c r="P21" s="2"/>
    </row>
    <row r="22" spans="1:16" ht="15" customHeight="1">
      <c r="A22" s="24"/>
      <c r="B22" s="162"/>
      <c r="C22" s="26"/>
      <c r="D22" s="26"/>
      <c r="E22" s="26"/>
      <c r="F22" s="163" t="str">
        <f>"Reduzierter Baukostenrichtsatz =    x    €/"&amp;MID(M9,2,6)</f>
        <v>Reduzierter Baukostenrichtsatz =    x    €/m³</v>
      </c>
      <c r="G22" s="27"/>
      <c r="H22" s="167" t="s">
        <v>262</v>
      </c>
      <c r="I22" s="179"/>
      <c r="J22" s="27"/>
      <c r="K22" s="27"/>
      <c r="L22" s="27"/>
      <c r="M22" s="27"/>
      <c r="N22" s="27"/>
      <c r="O22" s="27"/>
      <c r="P22" s="2"/>
    </row>
    <row r="23" spans="1:16" ht="15" customHeight="1">
      <c r="A23" s="24"/>
      <c r="B23" s="25"/>
      <c r="C23" s="26"/>
      <c r="D23" s="26"/>
      <c r="E23" s="26"/>
      <c r="F23" s="26"/>
      <c r="G23" s="27"/>
      <c r="H23" s="27"/>
      <c r="I23" s="27"/>
      <c r="J23" s="27"/>
      <c r="K23" s="27"/>
      <c r="L23" s="27"/>
      <c r="M23" s="27"/>
      <c r="N23" s="27"/>
      <c r="O23" s="27"/>
      <c r="P23" s="2"/>
    </row>
    <row r="24" spans="1:16" ht="15" customHeight="1">
      <c r="A24" s="24"/>
      <c r="B24" s="341" t="s">
        <v>213</v>
      </c>
      <c r="C24" s="342">
        <f>IF(I22="","",DOLLAR(L11,2))</f>
      </c>
      <c r="D24" s="342"/>
      <c r="E24" s="168">
        <f>IF(I22="",""," ")</f>
      </c>
      <c r="F24" s="168">
        <f>IF(I22="","","•")</f>
      </c>
      <c r="G24" s="169">
        <f>IF(I22="",""," ")</f>
      </c>
      <c r="H24" s="342">
        <f>IF(I22="","",FIXED(I22,2)*100)</f>
      </c>
      <c r="I24" s="342"/>
      <c r="J24" s="340">
        <f>IF(I22="",""," = "&amp;DOLLAR(C24*H24/C25,2))</f>
      </c>
      <c r="K24" s="27"/>
      <c r="L24" s="27"/>
      <c r="M24" s="27"/>
      <c r="N24" s="27"/>
      <c r="O24" s="27"/>
      <c r="P24" s="2"/>
    </row>
    <row r="25" spans="1:16" ht="15" customHeight="1">
      <c r="A25" s="24"/>
      <c r="B25" s="341"/>
      <c r="C25" s="343">
        <f>IF(I22="","",FIXED(I20,2)*100)</f>
      </c>
      <c r="D25" s="343"/>
      <c r="E25" s="343"/>
      <c r="F25" s="343"/>
      <c r="G25" s="343"/>
      <c r="H25" s="343"/>
      <c r="I25" s="343"/>
      <c r="J25" s="340"/>
      <c r="K25" s="27"/>
      <c r="L25" s="27"/>
      <c r="M25" s="27"/>
      <c r="N25" s="27"/>
      <c r="O25" s="27"/>
      <c r="P25" s="2"/>
    </row>
    <row r="26" spans="1:16" ht="12.75" customHeight="1">
      <c r="A26" s="24"/>
      <c r="B26" s="25"/>
      <c r="C26" s="26"/>
      <c r="D26" s="26"/>
      <c r="E26" s="26"/>
      <c r="F26" s="26"/>
      <c r="G26" s="27"/>
      <c r="H26" s="27"/>
      <c r="I26" s="27"/>
      <c r="J26" s="27"/>
      <c r="K26" s="27"/>
      <c r="L26" s="27"/>
      <c r="M26" s="27"/>
      <c r="N26" s="27"/>
      <c r="O26" s="27"/>
      <c r="P26" s="2"/>
    </row>
    <row r="27" spans="1:16" ht="15" customHeight="1">
      <c r="A27" s="55" t="s">
        <v>18</v>
      </c>
      <c r="B27" s="55" t="s">
        <v>101</v>
      </c>
      <c r="C27" s="204"/>
      <c r="D27" s="204"/>
      <c r="E27" s="18"/>
      <c r="F27" s="109"/>
      <c r="G27" s="19"/>
      <c r="H27" s="204"/>
      <c r="I27" s="204"/>
      <c r="O27" s="27"/>
      <c r="P27" s="2"/>
    </row>
    <row r="28" spans="1:16" ht="3" customHeight="1">
      <c r="A28" s="14"/>
      <c r="B28" s="55"/>
      <c r="C28" s="18"/>
      <c r="D28" s="18"/>
      <c r="E28" s="18"/>
      <c r="F28" s="18"/>
      <c r="G28" s="19"/>
      <c r="H28" s="18"/>
      <c r="I28" s="18"/>
      <c r="O28" s="27"/>
      <c r="P28" s="2"/>
    </row>
    <row r="29" spans="1:16" ht="15" customHeight="1">
      <c r="A29" s="14"/>
      <c r="B29" s="55" t="s">
        <v>101</v>
      </c>
      <c r="C29" s="339"/>
      <c r="D29" s="204"/>
      <c r="E29" s="18"/>
      <c r="F29" s="111">
        <f>IF(F27="","",F27)</f>
      </c>
      <c r="G29" s="19"/>
      <c r="H29" s="205"/>
      <c r="I29" s="205"/>
      <c r="O29" s="27"/>
      <c r="P29" s="2"/>
    </row>
    <row r="30" spans="1:16" ht="3" customHeight="1">
      <c r="A30" s="14"/>
      <c r="B30" s="55"/>
      <c r="C30" s="18"/>
      <c r="D30" s="18"/>
      <c r="E30" s="18"/>
      <c r="F30" s="18" t="s">
        <v>41</v>
      </c>
      <c r="G30" s="19"/>
      <c r="H30" s="19"/>
      <c r="I30" s="19"/>
      <c r="O30" s="27"/>
      <c r="P30" s="2"/>
    </row>
    <row r="31" spans="1:16" ht="15" customHeight="1" thickBot="1">
      <c r="A31" s="14"/>
      <c r="B31" s="20" t="s">
        <v>101</v>
      </c>
      <c r="C31" s="198"/>
      <c r="D31" s="198"/>
      <c r="E31" s="53"/>
      <c r="F31" s="53" t="s">
        <v>2</v>
      </c>
      <c r="G31" s="53"/>
      <c r="H31" s="58"/>
      <c r="I31" s="58"/>
      <c r="O31" s="27"/>
      <c r="P31" s="2"/>
    </row>
    <row r="32" spans="1:16" ht="13.5" customHeight="1" thickTop="1">
      <c r="A32" s="24"/>
      <c r="B32" s="25"/>
      <c r="C32" s="26"/>
      <c r="D32" s="26"/>
      <c r="E32" s="26"/>
      <c r="F32" s="26"/>
      <c r="G32" s="27"/>
      <c r="H32" s="27"/>
      <c r="I32" s="27"/>
      <c r="J32" s="27"/>
      <c r="K32"/>
      <c r="L32"/>
      <c r="M32"/>
      <c r="N32"/>
      <c r="O32" s="27"/>
      <c r="P32" s="2"/>
    </row>
    <row r="33" spans="1:16" ht="15" customHeight="1">
      <c r="A33" s="55" t="s">
        <v>21</v>
      </c>
      <c r="B33" s="192" t="s">
        <v>16</v>
      </c>
      <c r="C33" s="196"/>
      <c r="D33" s="196"/>
      <c r="E33" s="18"/>
      <c r="F33" s="18"/>
      <c r="G33" s="19"/>
      <c r="H33" s="19"/>
      <c r="I33" s="19"/>
      <c r="J33" s="19"/>
      <c r="K33" s="19"/>
      <c r="L33" s="19"/>
      <c r="M33" s="19"/>
      <c r="N33" s="19"/>
      <c r="O33" s="19"/>
      <c r="P33" s="2"/>
    </row>
    <row r="34" spans="1:16" ht="15" customHeight="1">
      <c r="A34" s="14"/>
      <c r="B34" s="192"/>
      <c r="C34" s="204"/>
      <c r="D34" s="204"/>
      <c r="E34" s="18"/>
      <c r="F34" s="18"/>
      <c r="G34" s="19"/>
      <c r="H34" s="19"/>
      <c r="I34" s="19"/>
      <c r="J34" s="19"/>
      <c r="K34" s="19"/>
      <c r="L34" s="19"/>
      <c r="M34" s="19"/>
      <c r="N34" s="19"/>
      <c r="O34" s="19"/>
      <c r="P34" s="2"/>
    </row>
    <row r="35" spans="1:16" ht="3" customHeight="1">
      <c r="A35" s="14"/>
      <c r="B35" s="55"/>
      <c r="C35" s="18"/>
      <c r="D35" s="18"/>
      <c r="E35" s="18"/>
      <c r="F35" s="18"/>
      <c r="G35" s="19"/>
      <c r="H35" s="19"/>
      <c r="I35" s="19"/>
      <c r="J35" s="19"/>
      <c r="K35" s="19"/>
      <c r="L35" s="19"/>
      <c r="M35" s="19"/>
      <c r="N35" s="19"/>
      <c r="O35" s="19"/>
      <c r="P35" s="2"/>
    </row>
    <row r="36" spans="1:16" ht="15" customHeight="1">
      <c r="A36" s="14"/>
      <c r="B36" s="192" t="s">
        <v>16</v>
      </c>
      <c r="C36" s="197"/>
      <c r="D36" s="197"/>
      <c r="E36" s="18"/>
      <c r="F36" s="18"/>
      <c r="G36" s="19"/>
      <c r="H36" s="19"/>
      <c r="I36" s="19"/>
      <c r="J36" s="19"/>
      <c r="K36" s="19"/>
      <c r="L36" s="19"/>
      <c r="M36" s="19"/>
      <c r="N36" s="19"/>
      <c r="O36" s="19"/>
      <c r="P36" s="2"/>
    </row>
    <row r="37" spans="1:16" ht="15" customHeight="1">
      <c r="A37" s="14"/>
      <c r="B37" s="192"/>
      <c r="C37" s="204"/>
      <c r="D37" s="204"/>
      <c r="E37" s="18"/>
      <c r="F37" s="18"/>
      <c r="G37" s="19"/>
      <c r="H37" s="19"/>
      <c r="I37" s="19"/>
      <c r="J37" s="19"/>
      <c r="K37" s="19"/>
      <c r="L37" s="19"/>
      <c r="M37" s="19"/>
      <c r="N37" s="19"/>
      <c r="O37" s="19"/>
      <c r="P37" s="2"/>
    </row>
    <row r="38" spans="1:16" ht="3" customHeight="1">
      <c r="A38" s="14"/>
      <c r="B38" s="55"/>
      <c r="C38" s="18"/>
      <c r="D38" s="18"/>
      <c r="E38" s="18"/>
      <c r="F38" s="18"/>
      <c r="G38" s="19"/>
      <c r="H38" s="19"/>
      <c r="I38" s="19"/>
      <c r="J38" s="19"/>
      <c r="K38" s="19"/>
      <c r="L38" s="19"/>
      <c r="M38" s="19"/>
      <c r="N38" s="19"/>
      <c r="O38" s="19"/>
      <c r="P38" s="2"/>
    </row>
    <row r="39" spans="1:16" ht="15" customHeight="1" thickBot="1">
      <c r="A39" s="14"/>
      <c r="B39" s="20" t="s">
        <v>16</v>
      </c>
      <c r="C39" s="198"/>
      <c r="D39" s="198"/>
      <c r="E39" s="21"/>
      <c r="F39" s="53" t="s">
        <v>2</v>
      </c>
      <c r="G39" s="19"/>
      <c r="H39" s="23">
        <f>IF(C18&gt;=H11,"ACHTUNG:   Keine Afa mehr!","")</f>
      </c>
      <c r="I39" s="19"/>
      <c r="J39" s="19"/>
      <c r="K39" s="19"/>
      <c r="L39" s="19"/>
      <c r="M39" s="19"/>
      <c r="N39" s="19"/>
      <c r="O39" s="19"/>
      <c r="P39" s="2"/>
    </row>
    <row r="40" spans="1:16" ht="13.5" thickTop="1">
      <c r="A40" s="14"/>
      <c r="B40" s="14"/>
      <c r="C40" s="18"/>
      <c r="D40" s="18"/>
      <c r="E40" s="18"/>
      <c r="F40" s="18"/>
      <c r="G40" s="19"/>
      <c r="H40" s="19"/>
      <c r="I40" s="19"/>
      <c r="J40" s="19"/>
      <c r="K40" s="19"/>
      <c r="L40" s="19"/>
      <c r="M40" s="19"/>
      <c r="N40" s="19"/>
      <c r="O40" s="19"/>
      <c r="P40" s="2"/>
    </row>
    <row r="41" spans="1:16" ht="15" customHeight="1">
      <c r="A41" s="56" t="s">
        <v>23</v>
      </c>
      <c r="B41" s="56" t="s">
        <v>19</v>
      </c>
      <c r="C41" s="204"/>
      <c r="D41" s="204"/>
      <c r="E41" s="18"/>
      <c r="F41" s="109"/>
      <c r="G41" s="19"/>
      <c r="H41" s="204"/>
      <c r="I41" s="204"/>
      <c r="J41" s="11"/>
      <c r="K41" s="11"/>
      <c r="L41" s="11"/>
      <c r="M41" s="11"/>
      <c r="N41" s="11"/>
      <c r="O41" s="11"/>
      <c r="P41" s="2"/>
    </row>
    <row r="42" spans="1:16" ht="3" customHeight="1">
      <c r="A42" s="9"/>
      <c r="B42" s="56"/>
      <c r="C42" s="10"/>
      <c r="D42" s="10"/>
      <c r="E42" s="10"/>
      <c r="F42" s="10"/>
      <c r="G42" s="11"/>
      <c r="H42" s="11"/>
      <c r="I42" s="11"/>
      <c r="J42" s="11"/>
      <c r="K42" s="11"/>
      <c r="L42" s="11"/>
      <c r="M42" s="11"/>
      <c r="N42" s="11"/>
      <c r="O42" s="11"/>
      <c r="P42" s="2"/>
    </row>
    <row r="43" spans="1:16" ht="15" customHeight="1">
      <c r="A43" s="9"/>
      <c r="B43" s="56" t="s">
        <v>19</v>
      </c>
      <c r="C43" s="204"/>
      <c r="D43" s="204"/>
      <c r="E43" s="18"/>
      <c r="F43" s="111">
        <f>IF(F41="","",F41)</f>
      </c>
      <c r="G43" s="11"/>
      <c r="H43" s="205"/>
      <c r="I43" s="205"/>
      <c r="J43" s="11"/>
      <c r="K43" s="11"/>
      <c r="L43" s="11"/>
      <c r="M43" s="11"/>
      <c r="N43" s="11"/>
      <c r="O43" s="11"/>
      <c r="P43" s="2"/>
    </row>
    <row r="44" spans="1:16" ht="3" customHeight="1">
      <c r="A44" s="9"/>
      <c r="B44" s="56"/>
      <c r="C44" s="15"/>
      <c r="D44" s="15"/>
      <c r="E44" s="10"/>
      <c r="F44" s="112"/>
      <c r="G44" s="11"/>
      <c r="H44" s="11"/>
      <c r="I44" s="11"/>
      <c r="J44" s="11"/>
      <c r="K44" s="11"/>
      <c r="L44" s="11"/>
      <c r="M44" s="11"/>
      <c r="N44" s="11"/>
      <c r="O44" s="11"/>
      <c r="P44" s="2"/>
    </row>
    <row r="45" spans="1:16" ht="15" customHeight="1" thickBot="1">
      <c r="A45" s="9"/>
      <c r="B45" s="12" t="s">
        <v>19</v>
      </c>
      <c r="C45" s="198"/>
      <c r="D45" s="198"/>
      <c r="E45" s="21"/>
      <c r="F45" s="53" t="s">
        <v>2</v>
      </c>
      <c r="G45" s="19"/>
      <c r="H45" s="11"/>
      <c r="I45" s="11"/>
      <c r="J45" s="11"/>
      <c r="K45" s="11"/>
      <c r="L45" s="11"/>
      <c r="M45" s="11"/>
      <c r="N45" s="11"/>
      <c r="O45" s="11"/>
      <c r="P45" s="2"/>
    </row>
    <row r="46" spans="1:16" ht="13.5" thickTop="1">
      <c r="A46" s="9"/>
      <c r="B46" s="9"/>
      <c r="C46" s="10"/>
      <c r="D46" s="10"/>
      <c r="E46" s="10"/>
      <c r="F46" s="10"/>
      <c r="G46" s="11"/>
      <c r="H46" s="11"/>
      <c r="I46" s="11"/>
      <c r="J46" s="11"/>
      <c r="K46" s="11"/>
      <c r="L46" s="11"/>
      <c r="M46" s="11"/>
      <c r="N46" s="11"/>
      <c r="O46" s="11"/>
      <c r="P46" s="2"/>
    </row>
    <row r="47" spans="1:16" ht="15" customHeight="1">
      <c r="A47" s="9" t="s">
        <v>31</v>
      </c>
      <c r="B47" s="9" t="s">
        <v>22</v>
      </c>
      <c r="C47" s="204"/>
      <c r="D47" s="204"/>
      <c r="E47" s="111"/>
      <c r="F47" s="109"/>
      <c r="G47" s="113"/>
      <c r="H47" s="204"/>
      <c r="I47" s="204"/>
      <c r="J47" s="11"/>
      <c r="K47" s="11"/>
      <c r="L47" s="11"/>
      <c r="M47" s="11"/>
      <c r="N47" s="11"/>
      <c r="O47" s="11"/>
      <c r="P47" s="2"/>
    </row>
    <row r="48" spans="1:16" ht="3" customHeight="1">
      <c r="A48" s="9"/>
      <c r="B48" s="9"/>
      <c r="C48" s="112"/>
      <c r="D48" s="112"/>
      <c r="E48" s="112"/>
      <c r="F48" s="112"/>
      <c r="G48" s="114"/>
      <c r="H48" s="114"/>
      <c r="I48" s="114"/>
      <c r="J48" s="11"/>
      <c r="K48" s="11"/>
      <c r="L48" s="11"/>
      <c r="M48" s="11"/>
      <c r="N48" s="11"/>
      <c r="O48" s="11"/>
      <c r="P48" s="2"/>
    </row>
    <row r="49" spans="1:16" ht="15" customHeight="1">
      <c r="A49" s="9"/>
      <c r="B49" s="9" t="s">
        <v>22</v>
      </c>
      <c r="C49" s="205"/>
      <c r="D49" s="205"/>
      <c r="E49" s="112"/>
      <c r="F49" s="111">
        <f>IF(F47="","",F47)</f>
      </c>
      <c r="G49" s="115"/>
      <c r="H49" s="205"/>
      <c r="I49" s="205"/>
      <c r="J49" s="11"/>
      <c r="K49" s="11"/>
      <c r="L49" s="11"/>
      <c r="M49" s="11"/>
      <c r="N49" s="11"/>
      <c r="O49" s="11"/>
      <c r="P49" s="2"/>
    </row>
    <row r="50" spans="1:16" ht="3" customHeight="1">
      <c r="A50" s="9"/>
      <c r="B50" s="9"/>
      <c r="C50" s="116"/>
      <c r="D50" s="116"/>
      <c r="E50" s="112"/>
      <c r="F50" s="116"/>
      <c r="G50" s="114"/>
      <c r="H50" s="114"/>
      <c r="I50" s="114"/>
      <c r="J50" s="11"/>
      <c r="K50" s="11"/>
      <c r="L50" s="11"/>
      <c r="M50" s="11"/>
      <c r="N50" s="11"/>
      <c r="O50" s="11"/>
      <c r="P50" s="2"/>
    </row>
    <row r="51" spans="1:16" ht="15" customHeight="1" thickBot="1">
      <c r="A51" s="9"/>
      <c r="B51" s="12" t="s">
        <v>26</v>
      </c>
      <c r="C51" s="198"/>
      <c r="D51" s="198"/>
      <c r="E51" s="13"/>
      <c r="F51" s="57" t="s">
        <v>2</v>
      </c>
      <c r="G51" s="114"/>
      <c r="H51" s="117">
        <f>IF(C31="","",IF(C18&gt;=H11,"Erinnerungswert!",IF(C51=C31,"ACHTUNG:   Zeitwert 1.1. bleibt leer! "&amp;DOLLAR(H9,2)&amp;" kommt in die Spalte 'Zugang'","")))</f>
      </c>
      <c r="I51" s="117"/>
      <c r="J51" s="88"/>
      <c r="K51" s="88"/>
      <c r="L51" s="88"/>
      <c r="M51" s="88"/>
      <c r="N51" s="88"/>
      <c r="O51" s="88"/>
      <c r="P51" s="2"/>
    </row>
    <row r="52" spans="1:16" ht="13.5" customHeight="1" thickTop="1">
      <c r="A52" s="9"/>
      <c r="B52" s="9"/>
      <c r="C52" s="10"/>
      <c r="D52" s="10"/>
      <c r="E52" s="10"/>
      <c r="F52" s="10"/>
      <c r="G52" s="11"/>
      <c r="H52" s="88"/>
      <c r="I52" s="88"/>
      <c r="J52" s="88"/>
      <c r="K52" s="88"/>
      <c r="L52" s="88"/>
      <c r="M52" s="88"/>
      <c r="N52" s="88"/>
      <c r="O52" s="88"/>
      <c r="P52" s="2"/>
    </row>
    <row r="53" spans="1:16" ht="15" customHeight="1">
      <c r="A53" s="9" t="s">
        <v>35</v>
      </c>
      <c r="B53" s="9" t="s">
        <v>24</v>
      </c>
      <c r="C53" s="204"/>
      <c r="D53" s="204"/>
      <c r="E53" s="111"/>
      <c r="F53" s="109"/>
      <c r="G53" s="113"/>
      <c r="H53" s="204"/>
      <c r="I53" s="204"/>
      <c r="J53" s="11"/>
      <c r="K53" s="11"/>
      <c r="L53" s="11"/>
      <c r="M53" s="11"/>
      <c r="N53" s="11"/>
      <c r="O53" s="11"/>
      <c r="P53" s="2"/>
    </row>
    <row r="54" spans="1:16" ht="3" customHeight="1">
      <c r="A54" s="9"/>
      <c r="B54" s="9" t="s">
        <v>24</v>
      </c>
      <c r="C54" s="112"/>
      <c r="D54" s="112"/>
      <c r="E54" s="112"/>
      <c r="F54" s="112"/>
      <c r="G54" s="114"/>
      <c r="H54" s="114"/>
      <c r="I54" s="114"/>
      <c r="J54" s="11"/>
      <c r="K54" s="11"/>
      <c r="L54" s="11"/>
      <c r="M54" s="11"/>
      <c r="N54" s="11"/>
      <c r="O54" s="11"/>
      <c r="P54" s="2"/>
    </row>
    <row r="55" spans="1:16" ht="15" customHeight="1">
      <c r="A55" s="9"/>
      <c r="B55" s="9" t="s">
        <v>24</v>
      </c>
      <c r="C55" s="205"/>
      <c r="D55" s="205"/>
      <c r="E55" s="112"/>
      <c r="F55" s="111">
        <f>IF(F53="","",F53)</f>
      </c>
      <c r="G55" s="115"/>
      <c r="H55" s="205"/>
      <c r="I55" s="205"/>
      <c r="J55" s="11"/>
      <c r="K55" s="11"/>
      <c r="L55" s="11"/>
      <c r="M55" s="11"/>
      <c r="N55" s="11"/>
      <c r="O55" s="11"/>
      <c r="P55" s="2"/>
    </row>
    <row r="56" spans="1:16" ht="3" customHeight="1">
      <c r="A56" s="9"/>
      <c r="B56" s="9" t="s">
        <v>24</v>
      </c>
      <c r="C56" s="116"/>
      <c r="D56" s="116"/>
      <c r="E56" s="112"/>
      <c r="F56" s="116"/>
      <c r="G56" s="114"/>
      <c r="H56" s="114"/>
      <c r="I56" s="114"/>
      <c r="J56" s="11"/>
      <c r="K56" s="11"/>
      <c r="L56" s="11"/>
      <c r="M56" s="11"/>
      <c r="N56" s="11"/>
      <c r="O56" s="11"/>
      <c r="P56" s="2"/>
    </row>
    <row r="57" spans="1:16" ht="15" customHeight="1" thickBot="1">
      <c r="A57" s="9"/>
      <c r="B57" s="12" t="s">
        <v>25</v>
      </c>
      <c r="C57" s="198"/>
      <c r="D57" s="198"/>
      <c r="E57" s="13"/>
      <c r="F57" s="57" t="s">
        <v>2</v>
      </c>
      <c r="G57" s="114"/>
      <c r="H57" s="118">
        <f>IF(C57="","",IF(C51&lt;=C39,"Erinnerungswert!",""))</f>
      </c>
      <c r="I57" s="114"/>
      <c r="J57" s="11"/>
      <c r="K57" s="11"/>
      <c r="L57" s="11"/>
      <c r="M57" s="11"/>
      <c r="N57" s="11"/>
      <c r="O57" s="11"/>
      <c r="P57" s="2"/>
    </row>
    <row r="58" spans="1:16" ht="60" customHeight="1" thickTop="1">
      <c r="A58" s="9"/>
      <c r="B58" s="9"/>
      <c r="C58" s="10"/>
      <c r="D58" s="10"/>
      <c r="E58" s="10"/>
      <c r="F58" s="10"/>
      <c r="G58" s="11"/>
      <c r="H58" s="11"/>
      <c r="I58" s="11"/>
      <c r="J58" s="11"/>
      <c r="K58" s="11"/>
      <c r="L58" s="11"/>
      <c r="M58" s="11"/>
      <c r="N58" s="11"/>
      <c r="O58" s="11"/>
      <c r="P58" s="2"/>
    </row>
    <row r="59" spans="1:16" ht="12.75" customHeight="1">
      <c r="A59" s="193" t="s">
        <v>0</v>
      </c>
      <c r="B59" s="194"/>
      <c r="C59" s="321" t="s">
        <v>1</v>
      </c>
      <c r="D59" s="61" t="s">
        <v>30</v>
      </c>
      <c r="E59" s="206" t="s">
        <v>88</v>
      </c>
      <c r="F59" s="206"/>
      <c r="G59" s="206"/>
      <c r="H59" s="62" t="s">
        <v>62</v>
      </c>
      <c r="I59" s="62" t="s">
        <v>17</v>
      </c>
      <c r="J59" s="89" t="s">
        <v>5</v>
      </c>
      <c r="K59" s="69" t="s">
        <v>7</v>
      </c>
      <c r="L59" s="62" t="s">
        <v>8</v>
      </c>
      <c r="M59" s="62" t="s">
        <v>9</v>
      </c>
      <c r="N59" s="62" t="s">
        <v>5</v>
      </c>
      <c r="O59" s="63" t="s">
        <v>7</v>
      </c>
      <c r="P59" s="2"/>
    </row>
    <row r="60" spans="1:16" ht="12.75" customHeight="1">
      <c r="A60" s="195"/>
      <c r="B60" s="318"/>
      <c r="C60" s="322"/>
      <c r="D60" s="59" t="s">
        <v>90</v>
      </c>
      <c r="E60" s="199" t="s">
        <v>42</v>
      </c>
      <c r="F60" s="199"/>
      <c r="G60" s="199"/>
      <c r="H60" s="60" t="s">
        <v>3</v>
      </c>
      <c r="I60" s="60" t="s">
        <v>3</v>
      </c>
      <c r="J60" s="90" t="s">
        <v>3</v>
      </c>
      <c r="K60" s="72" t="str">
        <f>"1.1."&amp;Jahr!E4</f>
        <v>1.1.</v>
      </c>
      <c r="L60" s="60" t="s">
        <v>3</v>
      </c>
      <c r="M60" s="60" t="s">
        <v>3</v>
      </c>
      <c r="N60" s="60" t="s">
        <v>3</v>
      </c>
      <c r="O60" s="64" t="str">
        <f>"31.12."&amp;Jahr!E4</f>
        <v>31.12.</v>
      </c>
      <c r="P60" s="2"/>
    </row>
    <row r="61" spans="1:16" ht="12.75">
      <c r="A61" s="319"/>
      <c r="B61" s="320"/>
      <c r="C61" s="323"/>
      <c r="D61" s="59" t="s">
        <v>91</v>
      </c>
      <c r="E61" s="199" t="s">
        <v>89</v>
      </c>
      <c r="F61" s="199"/>
      <c r="G61" s="199"/>
      <c r="H61" s="60" t="s">
        <v>2</v>
      </c>
      <c r="I61" s="60" t="s">
        <v>92</v>
      </c>
      <c r="J61" s="91" t="s">
        <v>6</v>
      </c>
      <c r="K61" s="70" t="s">
        <v>2</v>
      </c>
      <c r="L61" s="60" t="s">
        <v>2</v>
      </c>
      <c r="M61" s="60" t="s">
        <v>2</v>
      </c>
      <c r="N61" s="60" t="s">
        <v>2</v>
      </c>
      <c r="O61" s="65" t="s">
        <v>2</v>
      </c>
      <c r="P61" s="2"/>
    </row>
    <row r="62" spans="1:16" ht="30" customHeight="1">
      <c r="A62" s="269" t="str">
        <f>IF(D1="","",D1)</f>
        <v>Kühlraum</v>
      </c>
      <c r="B62" s="218"/>
      <c r="C62" s="66">
        <f>IF(C11="","",C11)</f>
        <v>1998</v>
      </c>
      <c r="D62" s="66">
        <f>IF(L9="","",L9)</f>
        <v>160</v>
      </c>
      <c r="E62" s="219">
        <f>IF(J24="","",C24*H24/C25)</f>
      </c>
      <c r="F62" s="219"/>
      <c r="G62" s="219"/>
      <c r="H62" s="68">
        <f>IF(C31="","",C31)</f>
      </c>
      <c r="I62" s="68">
        <f>IF(H11="","",H11)</f>
        <v>14</v>
      </c>
      <c r="J62" s="71">
        <f>IF(C39="","",C39)</f>
      </c>
      <c r="K62" s="74"/>
      <c r="L62" s="92"/>
      <c r="M62" s="92"/>
      <c r="N62" s="73"/>
      <c r="O62" s="75"/>
      <c r="P62" s="2"/>
    </row>
    <row r="63" spans="1:16" ht="19.5" customHeight="1">
      <c r="A63" s="200" t="s">
        <v>10</v>
      </c>
      <c r="B63" s="201"/>
      <c r="C63" s="201"/>
      <c r="D63" s="201"/>
      <c r="E63" s="201"/>
      <c r="F63" s="201"/>
      <c r="G63" s="201"/>
      <c r="H63" s="201"/>
      <c r="I63" s="201"/>
      <c r="J63" s="202"/>
      <c r="K63" s="93">
        <f>IF(SUM(K62)=0,"",SUM(K62))</f>
      </c>
      <c r="L63" s="96">
        <f>IF(SUM(L62)=0,"",SUM(L62))</f>
      </c>
      <c r="M63" s="96">
        <f>IF(SUM(M62)=0,"",SUM(M62))</f>
      </c>
      <c r="N63" s="94">
        <f>IF(SUM(N62)=0,"",SUM(N62))</f>
      </c>
      <c r="O63" s="95">
        <f>IF(SUM(O62)=0,"",SUM(O62))</f>
      </c>
      <c r="P63" s="2"/>
    </row>
    <row r="64" spans="1:16" ht="15">
      <c r="A64" s="36"/>
      <c r="B64" s="36"/>
      <c r="C64" s="37"/>
      <c r="D64" s="37"/>
      <c r="E64" s="37"/>
      <c r="F64" s="37"/>
      <c r="G64" s="38"/>
      <c r="H64" s="38"/>
      <c r="I64" s="38"/>
      <c r="J64" s="38"/>
      <c r="K64" s="38"/>
      <c r="L64" s="38"/>
      <c r="M64" s="38"/>
      <c r="N64" s="38"/>
      <c r="O64" s="8"/>
      <c r="P64" s="2"/>
    </row>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sheetData>
  <sheetProtection sheet="1" objects="1" scenarios="1"/>
  <mergeCells count="47">
    <mergeCell ref="H27:I27"/>
    <mergeCell ref="C29:D29"/>
    <mergeCell ref="H29:I29"/>
    <mergeCell ref="A62:B62"/>
    <mergeCell ref="E62:G62"/>
    <mergeCell ref="E59:G59"/>
    <mergeCell ref="C33:D33"/>
    <mergeCell ref="C34:D34"/>
    <mergeCell ref="C36:D36"/>
    <mergeCell ref="C37:D37"/>
    <mergeCell ref="A63:J63"/>
    <mergeCell ref="A7:O7"/>
    <mergeCell ref="H41:I41"/>
    <mergeCell ref="H43:I43"/>
    <mergeCell ref="H47:I47"/>
    <mergeCell ref="H49:I49"/>
    <mergeCell ref="C31:D31"/>
    <mergeCell ref="C27:D27"/>
    <mergeCell ref="H53:I53"/>
    <mergeCell ref="H55:I55"/>
    <mergeCell ref="C49:D49"/>
    <mergeCell ref="C51:D51"/>
    <mergeCell ref="C53:D53"/>
    <mergeCell ref="C39:D39"/>
    <mergeCell ref="C41:D41"/>
    <mergeCell ref="C43:D43"/>
    <mergeCell ref="C45:D45"/>
    <mergeCell ref="D1:O1"/>
    <mergeCell ref="E60:G60"/>
    <mergeCell ref="E61:G61"/>
    <mergeCell ref="B33:B34"/>
    <mergeCell ref="C55:D55"/>
    <mergeCell ref="B36:B37"/>
    <mergeCell ref="C57:D57"/>
    <mergeCell ref="A59:B61"/>
    <mergeCell ref="C59:C61"/>
    <mergeCell ref="C47:D47"/>
    <mergeCell ref="C14:D14"/>
    <mergeCell ref="H14:I14"/>
    <mergeCell ref="C16:D16"/>
    <mergeCell ref="H16:I16"/>
    <mergeCell ref="J24:J25"/>
    <mergeCell ref="C18:D18"/>
    <mergeCell ref="B24:B25"/>
    <mergeCell ref="C24:D24"/>
    <mergeCell ref="H24:I24"/>
    <mergeCell ref="C25:I25"/>
  </mergeCells>
  <conditionalFormatting sqref="C41:D41 C43:D43 F41 F43 H41:I41 H43:I43 C47:D47 C49:D49 F47 F49 H47:I47 H49:I49 C53:D53 C55:D55 F53 F55 H53:I53 H55:I55 H27:I27 C27:D27 F29 C29:D29 F27 H29:I29 H14:I14 C14:D14 H16:I16 C16:D16 F14 F16">
    <cfRule type="cellIs" priority="1" dxfId="0" operator="notEqual" stopIfTrue="1">
      <formula>""</formula>
    </cfRule>
  </conditionalFormatting>
  <conditionalFormatting sqref="C33:D33 C36:D36 C39:D39 C45:D45 C51:D51 C57:D57 C31:D31 C18:D18">
    <cfRule type="cellIs" priority="2" dxfId="1" operator="notEqual" stopIfTrue="1">
      <formula>""</formula>
    </cfRule>
  </conditionalFormatting>
  <conditionalFormatting sqref="C34:D34 C37:D37">
    <cfRule type="cellIs" priority="3" dxfId="2" operator="notEqual" stopIfTrue="1">
      <formula>""</formula>
    </cfRule>
  </conditionalFormatting>
  <conditionalFormatting sqref="H51">
    <cfRule type="cellIs" priority="4" dxfId="3" operator="equal" stopIfTrue="1">
      <formula>"Erinnerungswert!"</formula>
    </cfRule>
  </conditionalFormatting>
  <conditionalFormatting sqref="B24:B25">
    <cfRule type="expression" priority="5" dxfId="4" stopIfTrue="1">
      <formula>I22=""</formula>
    </cfRule>
  </conditionalFormatting>
  <conditionalFormatting sqref="I22">
    <cfRule type="cellIs" priority="6" dxfId="5" operator="notEqual" stopIfTrue="1">
      <formula>""</formula>
    </cfRule>
  </conditionalFormatting>
  <conditionalFormatting sqref="C24:I25">
    <cfRule type="cellIs" priority="7" dxfId="6" operator="equal" stopIfTrue="1">
      <formula>""</formula>
    </cfRule>
  </conditionalFormatting>
  <dataValidations count="4">
    <dataValidation type="list" allowBlank="1" showInputMessage="1" showErrorMessage="1" sqref="C53 C47 C33:C34 H41 C41 H47 H53 C27 H27 C14 H14">
      <formula1>Operanden</formula1>
    </dataValidation>
    <dataValidation type="list" allowBlank="1" showInputMessage="1" showErrorMessage="1" sqref="F41 F47 F53 F27 F14">
      <formula1>Operatoren</formula1>
    </dataValidation>
    <dataValidation type="list" allowBlank="1" showInputMessage="1" showErrorMessage="1" sqref="D1:O1">
      <formula1>Gebäude</formula1>
    </dataValidation>
    <dataValidation type="list" allowBlank="1" showInputMessage="1" showErrorMessage="1" sqref="I22">
      <formula1>Reduktion.auf</formula1>
    </dataValidation>
  </dataValidations>
  <printOptions/>
  <pageMargins left="0.3937007874015748" right="0.3937007874015748" top="0.7874015748031497" bottom="0.7874015748031497" header="0" footer="0.3937007874015748"/>
  <pageSetup blackAndWhite="1" fitToHeight="1" fitToWidth="1" horizontalDpi="300" verticalDpi="300" orientation="portrait" paperSize="9" scale="76" r:id="rId2"/>
  <headerFooter alignWithMargins="0">
    <oddFooter>&amp;L&amp;"Arial,Kursiv"&amp;8&amp;D - &amp;T&amp;R&amp;"Arial,Fett Kursiv"&amp;8© Wolfgang Harasleben</oddFooter>
  </headerFooter>
  <drawing r:id="rId1"/>
</worksheet>
</file>

<file path=xl/worksheets/sheet15.xml><?xml version="1.0" encoding="utf-8"?>
<worksheet xmlns="http://schemas.openxmlformats.org/spreadsheetml/2006/main" xmlns:r="http://schemas.openxmlformats.org/officeDocument/2006/relationships">
  <sheetPr>
    <tabColor indexed="12"/>
    <pageSetUpPr fitToPage="1"/>
  </sheetPr>
  <dimension ref="A1:P64"/>
  <sheetViews>
    <sheetView showGridLines="0" showRowColHeaders="0" workbookViewId="0" topLeftCell="A1">
      <pane ySplit="12" topLeftCell="BM59" activePane="bottomLeft" state="frozen"/>
      <selection pane="topLeft" activeCell="E32" sqref="E32:G32"/>
      <selection pane="bottomLeft" activeCell="D1" sqref="D1:O1"/>
    </sheetView>
  </sheetViews>
  <sheetFormatPr defaultColWidth="11.421875" defaultRowHeight="12.75" zeroHeight="1"/>
  <cols>
    <col min="1" max="4" width="10.7109375" style="1" customWidth="1"/>
    <col min="5" max="5" width="1.7109375" style="1" customWidth="1"/>
    <col min="6" max="6" width="5.7109375" style="1" customWidth="1"/>
    <col min="7" max="7" width="1.7109375" style="1" customWidth="1"/>
    <col min="8" max="15" width="10.7109375" style="1" customWidth="1"/>
    <col min="16" max="16" width="11.421875" style="1" customWidth="1"/>
    <col min="17" max="16384" width="11.421875" style="1" hidden="1" customWidth="1"/>
  </cols>
  <sheetData>
    <row r="1" spans="1:16" ht="27">
      <c r="A1" s="3" t="s">
        <v>12</v>
      </c>
      <c r="B1" s="4"/>
      <c r="C1" s="4">
        <f>IF('G6'!C1="","",'G6'!C1)</f>
        <v>6</v>
      </c>
      <c r="D1" s="324" t="str">
        <f>IF('G6'!D1="","",'G6'!D1)</f>
        <v>Kühlraum</v>
      </c>
      <c r="E1" s="324"/>
      <c r="F1" s="324"/>
      <c r="G1" s="324"/>
      <c r="H1" s="324"/>
      <c r="I1" s="324"/>
      <c r="J1" s="324"/>
      <c r="K1" s="324"/>
      <c r="L1" s="324"/>
      <c r="M1" s="324"/>
      <c r="N1" s="324"/>
      <c r="O1" s="324"/>
      <c r="P1" s="2"/>
    </row>
    <row r="2" spans="1:16" ht="4.5" customHeight="1">
      <c r="A2" s="28"/>
      <c r="B2" s="29"/>
      <c r="C2" s="29"/>
      <c r="D2" s="29"/>
      <c r="E2" s="29"/>
      <c r="F2" s="29"/>
      <c r="G2" s="29"/>
      <c r="H2" s="29"/>
      <c r="I2" s="29"/>
      <c r="J2" s="29"/>
      <c r="K2" s="29"/>
      <c r="L2" s="29"/>
      <c r="M2" s="29"/>
      <c r="N2" s="29"/>
      <c r="O2" s="29"/>
      <c r="P2" s="2"/>
    </row>
    <row r="3" spans="1:16" ht="15.75">
      <c r="A3" s="97" t="str">
        <f>IF('G6'!A3="","",'G6'!A3)</f>
        <v>■ Herstellungswert unbekannt</v>
      </c>
      <c r="B3" s="98"/>
      <c r="C3" s="99"/>
      <c r="D3" s="99"/>
      <c r="E3" s="99"/>
      <c r="F3" s="99"/>
      <c r="G3" s="100"/>
      <c r="H3" s="100"/>
      <c r="I3" s="100"/>
      <c r="J3" s="100"/>
      <c r="K3" s="100"/>
      <c r="L3" s="101"/>
      <c r="M3" s="101"/>
      <c r="N3" s="101"/>
      <c r="O3" s="102"/>
      <c r="P3" s="2"/>
    </row>
    <row r="4" spans="1:16" ht="15.75">
      <c r="A4" s="97" t="str">
        <f>IF('G6'!A4="","",'G6'!A4)</f>
        <v>■ Errichtungsjahr bekannt</v>
      </c>
      <c r="B4" s="98"/>
      <c r="C4" s="99"/>
      <c r="D4" s="99"/>
      <c r="E4" s="99"/>
      <c r="F4" s="99"/>
      <c r="G4" s="100"/>
      <c r="H4" s="100"/>
      <c r="I4" s="100"/>
      <c r="J4" s="100"/>
      <c r="K4" s="100"/>
      <c r="L4" s="101"/>
      <c r="M4" s="101"/>
      <c r="N4" s="101"/>
      <c r="O4" s="100"/>
      <c r="P4" s="2"/>
    </row>
    <row r="5" spans="1:16" ht="15.75">
      <c r="A5" s="97" t="str">
        <f>IF('G6'!A5="","",'G6'!A5)</f>
        <v>■ kein Investitionszuschuss</v>
      </c>
      <c r="B5" s="98"/>
      <c r="C5" s="99"/>
      <c r="D5" s="99"/>
      <c r="E5" s="99"/>
      <c r="F5" s="99"/>
      <c r="G5" s="100"/>
      <c r="H5" s="100"/>
      <c r="I5" s="100"/>
      <c r="J5" s="100"/>
      <c r="K5" s="100"/>
      <c r="L5" s="101"/>
      <c r="M5" s="101"/>
      <c r="N5" s="101"/>
      <c r="O5" s="100"/>
      <c r="P5" s="2"/>
    </row>
    <row r="6" spans="1:16" ht="4.5" customHeight="1">
      <c r="A6" s="103"/>
      <c r="B6" s="98"/>
      <c r="C6" s="99"/>
      <c r="D6" s="99"/>
      <c r="E6" s="99"/>
      <c r="F6" s="99"/>
      <c r="G6" s="100"/>
      <c r="H6" s="100"/>
      <c r="I6" s="100"/>
      <c r="J6" s="100"/>
      <c r="K6" s="100"/>
      <c r="L6" s="101"/>
      <c r="M6" s="101"/>
      <c r="N6" s="101"/>
      <c r="O6" s="100"/>
      <c r="P6" s="2"/>
    </row>
    <row r="7" spans="1:16" ht="36" customHeight="1">
      <c r="A7" s="203" t="str">
        <f>IF('G6'!A7="","",'G6'!A7)</f>
        <v>Der Neuwert (Herstellungswert) für einen im ersten Halbjahr 1998 errichteten und in Betrieb genommenen 'KÜHLRAUM' ist unbekannt. Seine Größe beträgt: 160 m³. Der Baukostenrichtsatz liegt bei € 56,00. Die Nutzungsdauer wird mit 14 Jahren festgelegt.</v>
      </c>
      <c r="B7" s="203">
        <f>IF('G6'!B7="","",'G6'!B7)</f>
      </c>
      <c r="C7" s="203">
        <f>IF('G6'!C7="","",'G6'!C7)</f>
      </c>
      <c r="D7" s="203">
        <f>IF('G6'!D7="","",'G6'!D7)</f>
      </c>
      <c r="E7" s="203">
        <f>IF('G6'!E7="","",'G6'!E7)</f>
      </c>
      <c r="F7" s="203">
        <f>IF('G6'!F7="","",'G6'!F7)</f>
      </c>
      <c r="G7" s="203">
        <f>IF('G6'!G7="","",'G6'!G7)</f>
      </c>
      <c r="H7" s="203">
        <f>IF('G6'!H7="","",'G6'!H7)</f>
      </c>
      <c r="I7" s="203">
        <f>IF('G6'!I7="","",'G6'!I7)</f>
      </c>
      <c r="J7" s="203">
        <f>IF('G6'!J7="","",'G6'!J7)</f>
      </c>
      <c r="K7" s="203">
        <f>IF('G6'!K7="","",'G6'!K7)</f>
      </c>
      <c r="L7" s="203">
        <f>IF('G6'!L7="","",'G6'!L7)</f>
      </c>
      <c r="M7" s="203">
        <f>IF('G6'!M7="","",'G6'!M7)</f>
      </c>
      <c r="N7" s="203">
        <f>IF('G6'!N7="","",'G6'!N7)</f>
      </c>
      <c r="O7" s="203">
        <f>IF('G6'!O7="","",'G6'!O7)</f>
      </c>
      <c r="P7" s="2"/>
    </row>
    <row r="8" spans="1:16" ht="15">
      <c r="A8" s="5"/>
      <c r="B8" s="6"/>
      <c r="C8" s="7"/>
      <c r="D8" s="7"/>
      <c r="E8" s="7"/>
      <c r="F8" s="7"/>
      <c r="G8" s="8"/>
      <c r="H8" s="8"/>
      <c r="I8" s="8"/>
      <c r="J8" s="8"/>
      <c r="K8" s="8"/>
      <c r="L8" s="8"/>
      <c r="M8" s="8"/>
      <c r="N8" s="8"/>
      <c r="O8" s="8"/>
      <c r="P8" s="2"/>
    </row>
    <row r="9" spans="1:16" ht="15">
      <c r="A9" s="80"/>
      <c r="B9" s="81" t="str">
        <f>IF('G6'!B9="","",'G6'!B9)</f>
        <v>Heuer = </v>
      </c>
      <c r="C9" s="30">
        <f>IF('G6'!C9="","",'G6'!C9)</f>
        <v>2007</v>
      </c>
      <c r="D9" s="82"/>
      <c r="E9" s="82"/>
      <c r="F9" s="80"/>
      <c r="G9" s="81"/>
      <c r="H9" s="83"/>
      <c r="I9" s="83"/>
      <c r="J9" s="82"/>
      <c r="K9" s="81" t="str">
        <f>IF('G6'!K9="","",'G6'!K9)</f>
        <v>Größe = </v>
      </c>
      <c r="L9" s="108">
        <f>IF('G6'!L9="","",'G6'!L9)</f>
        <v>160</v>
      </c>
      <c r="M9" s="83" t="str">
        <f>IF('G6'!M9="","",'G6'!M9)</f>
        <v> m³</v>
      </c>
      <c r="N9" s="84"/>
      <c r="O9" s="84"/>
      <c r="P9" s="2"/>
    </row>
    <row r="10" spans="1:16" ht="3.75" customHeight="1">
      <c r="A10" s="80"/>
      <c r="B10" s="81"/>
      <c r="C10" s="80"/>
      <c r="D10" s="82"/>
      <c r="E10" s="82"/>
      <c r="F10" s="80"/>
      <c r="G10" s="81"/>
      <c r="H10" s="80"/>
      <c r="I10" s="85"/>
      <c r="J10" s="82"/>
      <c r="K10" s="81"/>
      <c r="L10" s="80"/>
      <c r="M10" s="85"/>
      <c r="N10" s="84"/>
      <c r="O10" s="84"/>
      <c r="P10" s="2"/>
    </row>
    <row r="11" spans="1:16" ht="15">
      <c r="A11" s="80"/>
      <c r="B11" s="81" t="str">
        <f>IF('G6'!B11="","",'G6'!B11)</f>
        <v>Anschaffungsjahr = </v>
      </c>
      <c r="C11" s="108">
        <f>IF('G6'!C11="","",'G6'!C11)</f>
        <v>1998</v>
      </c>
      <c r="D11" s="84"/>
      <c r="E11" s="82"/>
      <c r="F11" s="80"/>
      <c r="G11" s="81" t="str">
        <f>IF('G6'!G11="","",'G6'!G11)</f>
        <v>Nutzungsdauer = </v>
      </c>
      <c r="H11" s="108">
        <f>IF('G6'!H11="","",'G6'!H11)</f>
        <v>14</v>
      </c>
      <c r="I11" s="86" t="str">
        <f>IF('G6'!I11="","",'G6'!I11)</f>
        <v> Jahre</v>
      </c>
      <c r="J11" s="82"/>
      <c r="K11" s="81" t="str">
        <f>IF('G6'!K11="","",'G6'!K11)</f>
        <v>Baukostenrichtsatz = </v>
      </c>
      <c r="L11" s="107">
        <f>IF('G6'!L11="","",'G6'!L11)</f>
        <v>56</v>
      </c>
      <c r="M11" s="86" t="str">
        <f>IF('G6'!M11="","",'G6'!M11)</f>
        <v> €</v>
      </c>
      <c r="N11" s="84"/>
      <c r="O11" s="84"/>
      <c r="P11" s="2"/>
    </row>
    <row r="12" spans="1:16" ht="27" customHeight="1">
      <c r="A12" s="5"/>
      <c r="B12" s="6"/>
      <c r="C12" s="7"/>
      <c r="D12" s="7"/>
      <c r="E12" s="7"/>
      <c r="F12" s="7"/>
      <c r="G12" s="8"/>
      <c r="H12" s="8"/>
      <c r="I12" s="8"/>
      <c r="J12" s="8"/>
      <c r="K12" s="8"/>
      <c r="L12" s="8"/>
      <c r="M12" s="8"/>
      <c r="N12" s="8"/>
      <c r="O12" s="8"/>
      <c r="P12" s="2"/>
    </row>
    <row r="13" spans="1:16" ht="9.75" customHeight="1">
      <c r="A13" s="24"/>
      <c r="B13" s="25"/>
      <c r="C13" s="26"/>
      <c r="D13" s="26"/>
      <c r="E13" s="26"/>
      <c r="F13" s="26"/>
      <c r="G13" s="27"/>
      <c r="H13" s="27"/>
      <c r="I13" s="27"/>
      <c r="J13" s="27"/>
      <c r="K13" s="27"/>
      <c r="L13" s="27"/>
      <c r="M13" s="27"/>
      <c r="N13" s="27"/>
      <c r="O13" s="27"/>
      <c r="P13" s="2"/>
    </row>
    <row r="14" spans="1:16" ht="15" customHeight="1">
      <c r="A14" s="55" t="s">
        <v>13</v>
      </c>
      <c r="B14" s="55" t="s">
        <v>14</v>
      </c>
      <c r="C14" s="204" t="s">
        <v>40</v>
      </c>
      <c r="D14" s="204"/>
      <c r="E14" s="18"/>
      <c r="F14" s="109" t="s">
        <v>54</v>
      </c>
      <c r="G14" s="19"/>
      <c r="H14" s="204" t="s">
        <v>86</v>
      </c>
      <c r="I14" s="204"/>
      <c r="J14" s="19"/>
      <c r="K14" s="156" t="s">
        <v>203</v>
      </c>
      <c r="L14" s="150"/>
      <c r="M14" s="150"/>
      <c r="N14" s="151"/>
      <c r="O14" s="19"/>
      <c r="P14" s="2"/>
    </row>
    <row r="15" spans="1:16" ht="3" customHeight="1">
      <c r="A15" s="14"/>
      <c r="B15" s="55"/>
      <c r="C15" s="18"/>
      <c r="D15" s="18"/>
      <c r="E15" s="18"/>
      <c r="F15" s="18"/>
      <c r="G15" s="19"/>
      <c r="H15" s="18"/>
      <c r="I15" s="18"/>
      <c r="J15" s="19"/>
      <c r="K15" s="157"/>
      <c r="L15" s="152"/>
      <c r="M15" s="152"/>
      <c r="N15" s="153"/>
      <c r="O15" s="19"/>
      <c r="P15" s="2"/>
    </row>
    <row r="16" spans="1:16" ht="15" customHeight="1">
      <c r="A16" s="14"/>
      <c r="B16" s="55" t="s">
        <v>14</v>
      </c>
      <c r="C16" s="204">
        <f>IF(C9="","",C9)</f>
        <v>2007</v>
      </c>
      <c r="D16" s="204"/>
      <c r="E16" s="18"/>
      <c r="F16" s="111" t="str">
        <f>IF(F14="","",F14)</f>
        <v>–</v>
      </c>
      <c r="G16" s="19"/>
      <c r="H16" s="325">
        <f>IF(C11="","",C11)</f>
        <v>1998</v>
      </c>
      <c r="I16" s="326"/>
      <c r="J16" s="19"/>
      <c r="K16" s="158" t="s">
        <v>204</v>
      </c>
      <c r="L16" s="152"/>
      <c r="M16" s="152"/>
      <c r="N16" s="153"/>
      <c r="O16" s="19"/>
      <c r="P16" s="2"/>
    </row>
    <row r="17" spans="1:16" ht="3" customHeight="1">
      <c r="A17" s="14"/>
      <c r="B17" s="55"/>
      <c r="C17" s="18"/>
      <c r="D17" s="18"/>
      <c r="E17" s="18"/>
      <c r="F17" s="18" t="s">
        <v>41</v>
      </c>
      <c r="G17" s="19"/>
      <c r="H17" s="19"/>
      <c r="I17" s="19"/>
      <c r="J17" s="19"/>
      <c r="K17" s="159"/>
      <c r="L17" s="152"/>
      <c r="M17" s="152"/>
      <c r="N17" s="153"/>
      <c r="O17" s="19"/>
      <c r="P17" s="2"/>
    </row>
    <row r="18" spans="1:16" ht="15" customHeight="1" thickBot="1">
      <c r="A18" s="14"/>
      <c r="B18" s="20" t="s">
        <v>14</v>
      </c>
      <c r="C18" s="198">
        <f>C16-H16</f>
        <v>9</v>
      </c>
      <c r="D18" s="198"/>
      <c r="E18" s="53"/>
      <c r="F18" s="53" t="s">
        <v>4</v>
      </c>
      <c r="G18" s="53"/>
      <c r="H18" s="58"/>
      <c r="I18" s="58"/>
      <c r="J18" s="22"/>
      <c r="K18" s="160" t="s">
        <v>205</v>
      </c>
      <c r="L18" s="154"/>
      <c r="M18" s="154"/>
      <c r="N18" s="155"/>
      <c r="O18" s="19"/>
      <c r="P18" s="2"/>
    </row>
    <row r="19" spans="1:16" ht="12.75" customHeight="1" thickTop="1">
      <c r="A19" s="24"/>
      <c r="B19" s="25"/>
      <c r="C19" s="26"/>
      <c r="D19" s="26"/>
      <c r="E19" s="26"/>
      <c r="F19" s="26"/>
      <c r="G19" s="27"/>
      <c r="H19" s="27"/>
      <c r="I19" s="27"/>
      <c r="J19" s="27"/>
      <c r="K19" s="27"/>
      <c r="L19" s="27"/>
      <c r="M19" s="27"/>
      <c r="N19" s="27"/>
      <c r="O19" s="27"/>
      <c r="P19" s="2"/>
    </row>
    <row r="20" spans="1:16" ht="15" customHeight="1">
      <c r="A20" s="55" t="s">
        <v>15</v>
      </c>
      <c r="B20" s="162"/>
      <c r="C20" s="26"/>
      <c r="D20" s="26"/>
      <c r="E20" s="26"/>
      <c r="F20" s="166" t="str">
        <f>"Baukostenrichtsatz = "&amp;DOLLAR(L11,2)&amp;"/"&amp;MID(M9,2,6)</f>
        <v>Baukostenrichtsatz = € 56,00/m³</v>
      </c>
      <c r="G20" s="27"/>
      <c r="H20" s="167" t="s">
        <v>262</v>
      </c>
      <c r="I20" s="165">
        <v>1</v>
      </c>
      <c r="J20" s="27"/>
      <c r="K20" s="27"/>
      <c r="L20" s="27"/>
      <c r="M20" s="27"/>
      <c r="N20" s="27"/>
      <c r="O20" s="27"/>
      <c r="P20" s="2"/>
    </row>
    <row r="21" spans="1:16" ht="3" customHeight="1">
      <c r="A21" s="24"/>
      <c r="B21" s="25"/>
      <c r="C21" s="26"/>
      <c r="D21" s="26"/>
      <c r="E21" s="26"/>
      <c r="F21" s="26"/>
      <c r="G21" s="27"/>
      <c r="H21" s="27"/>
      <c r="I21" s="27"/>
      <c r="J21" s="27"/>
      <c r="K21" s="27"/>
      <c r="L21" s="27"/>
      <c r="M21" s="27"/>
      <c r="N21" s="27"/>
      <c r="O21" s="27"/>
      <c r="P21" s="2"/>
    </row>
    <row r="22" spans="1:16" ht="15" customHeight="1">
      <c r="A22" s="24"/>
      <c r="B22" s="162"/>
      <c r="C22" s="26"/>
      <c r="D22" s="26"/>
      <c r="E22" s="26"/>
      <c r="F22" s="166" t="str">
        <f>"Reduzierter Baukostenrichtsatz =    x    €/"&amp;MID(M9,2,6)</f>
        <v>Reduzierter Baukostenrichtsatz =    x    €/m³</v>
      </c>
      <c r="G22" s="27"/>
      <c r="H22" s="167" t="s">
        <v>262</v>
      </c>
      <c r="I22" s="165">
        <f>IF(C18&lt;(H11/4),90%,IF(AND(C18&gt;=(H11/4),C18&lt;(H11/2)),80%,IF(C18&gt;=(H11/2),67%,"")))</f>
        <v>0.67</v>
      </c>
      <c r="J22" s="27"/>
      <c r="K22" s="27"/>
      <c r="L22" s="27"/>
      <c r="M22" s="27"/>
      <c r="N22" s="27"/>
      <c r="O22" s="27"/>
      <c r="P22" s="2"/>
    </row>
    <row r="23" spans="1:16" ht="12.75" customHeight="1">
      <c r="A23" s="24"/>
      <c r="B23" s="25"/>
      <c r="C23" s="26"/>
      <c r="D23" s="26"/>
      <c r="E23" s="26"/>
      <c r="F23" s="26"/>
      <c r="G23" s="27"/>
      <c r="H23" s="27"/>
      <c r="I23" s="27"/>
      <c r="J23" s="27"/>
      <c r="K23" s="27"/>
      <c r="L23" s="27"/>
      <c r="M23" s="27"/>
      <c r="N23" s="27"/>
      <c r="O23" s="27"/>
      <c r="P23" s="2"/>
    </row>
    <row r="24" spans="1:16" ht="15" customHeight="1">
      <c r="A24" s="24"/>
      <c r="B24" s="341" t="s">
        <v>213</v>
      </c>
      <c r="C24" s="342" t="str">
        <f>IF(I22="","",DOLLAR(L11,2))</f>
        <v>€ 56,00</v>
      </c>
      <c r="D24" s="342"/>
      <c r="E24" s="168" t="str">
        <f>IF(I22="",""," ")</f>
        <v> </v>
      </c>
      <c r="F24" s="168" t="str">
        <f>IF(I22="","","•")</f>
        <v>•</v>
      </c>
      <c r="G24" s="169" t="str">
        <f>IF(I22="",""," ")</f>
        <v> </v>
      </c>
      <c r="H24" s="342">
        <f>IF(I22="","",FIXED(I22,2)*100)</f>
        <v>67</v>
      </c>
      <c r="I24" s="342"/>
      <c r="J24" s="340" t="str">
        <f>IF(I22="",""," = "&amp;DOLLAR(C24*H24/C25,2))</f>
        <v> = € 37,52</v>
      </c>
      <c r="K24" s="27"/>
      <c r="L24" s="27"/>
      <c r="M24" s="27"/>
      <c r="N24" s="27"/>
      <c r="O24" s="27"/>
      <c r="P24" s="2"/>
    </row>
    <row r="25" spans="1:16" ht="15" customHeight="1">
      <c r="A25" s="24"/>
      <c r="B25" s="341"/>
      <c r="C25" s="343">
        <f>IF(I22="","",FIXED(I20,2)*100)</f>
        <v>100</v>
      </c>
      <c r="D25" s="343"/>
      <c r="E25" s="343"/>
      <c r="F25" s="343"/>
      <c r="G25" s="343"/>
      <c r="H25" s="343"/>
      <c r="I25" s="343"/>
      <c r="J25" s="340"/>
      <c r="K25" s="27"/>
      <c r="L25" s="27"/>
      <c r="M25" s="27"/>
      <c r="N25" s="27"/>
      <c r="O25" s="27"/>
      <c r="P25" s="2"/>
    </row>
    <row r="26" spans="1:16" ht="12.75" customHeight="1">
      <c r="A26" s="24"/>
      <c r="B26" s="25"/>
      <c r="C26" s="26"/>
      <c r="D26" s="26"/>
      <c r="E26" s="26"/>
      <c r="F26" s="26"/>
      <c r="G26" s="27"/>
      <c r="H26" s="27"/>
      <c r="I26" s="27"/>
      <c r="J26" s="27"/>
      <c r="K26" s="27"/>
      <c r="L26" s="27"/>
      <c r="M26" s="27"/>
      <c r="N26" s="27"/>
      <c r="O26" s="27"/>
      <c r="P26" s="2"/>
    </row>
    <row r="27" spans="1:16" ht="15" customHeight="1">
      <c r="A27" s="55" t="s">
        <v>18</v>
      </c>
      <c r="B27" s="55" t="s">
        <v>101</v>
      </c>
      <c r="C27" s="204" t="s">
        <v>30</v>
      </c>
      <c r="D27" s="204"/>
      <c r="E27" s="18"/>
      <c r="F27" s="109" t="s">
        <v>55</v>
      </c>
      <c r="G27" s="19"/>
      <c r="H27" s="204" t="s">
        <v>68</v>
      </c>
      <c r="I27" s="204"/>
      <c r="O27" s="27"/>
      <c r="P27" s="2"/>
    </row>
    <row r="28" spans="1:16" ht="3" customHeight="1">
      <c r="A28" s="14"/>
      <c r="B28" s="55"/>
      <c r="C28" s="18"/>
      <c r="D28" s="18"/>
      <c r="E28" s="18"/>
      <c r="F28" s="18"/>
      <c r="G28" s="19"/>
      <c r="H28" s="18"/>
      <c r="I28" s="18"/>
      <c r="O28" s="27"/>
      <c r="P28" s="2"/>
    </row>
    <row r="29" spans="1:16" ht="15" customHeight="1">
      <c r="A29" s="14"/>
      <c r="B29" s="55" t="s">
        <v>101</v>
      </c>
      <c r="C29" s="204">
        <f>IF(L9="","",L9)</f>
        <v>160</v>
      </c>
      <c r="D29" s="204"/>
      <c r="E29" s="18"/>
      <c r="F29" s="111" t="str">
        <f>IF(F27="","",F27)</f>
        <v>•</v>
      </c>
      <c r="G29" s="19"/>
      <c r="H29" s="325">
        <f>IF(J24="","",C24*H24/C25)</f>
        <v>37.52</v>
      </c>
      <c r="I29" s="326"/>
      <c r="O29" s="27"/>
      <c r="P29" s="2"/>
    </row>
    <row r="30" spans="1:16" ht="3" customHeight="1">
      <c r="A30" s="14"/>
      <c r="B30" s="55"/>
      <c r="C30" s="18"/>
      <c r="D30" s="18"/>
      <c r="E30" s="18"/>
      <c r="F30" s="18" t="s">
        <v>41</v>
      </c>
      <c r="G30" s="19"/>
      <c r="H30" s="19"/>
      <c r="I30" s="19"/>
      <c r="O30" s="27"/>
      <c r="P30" s="2"/>
    </row>
    <row r="31" spans="1:16" ht="15" customHeight="1" thickBot="1">
      <c r="A31" s="14"/>
      <c r="B31" s="20" t="s">
        <v>101</v>
      </c>
      <c r="C31" s="198">
        <f>C29*H29</f>
        <v>6003.200000000001</v>
      </c>
      <c r="D31" s="198"/>
      <c r="E31" s="53"/>
      <c r="F31" s="53" t="s">
        <v>2</v>
      </c>
      <c r="G31" s="53"/>
      <c r="H31" s="58"/>
      <c r="I31" s="58"/>
      <c r="O31" s="27"/>
      <c r="P31" s="2"/>
    </row>
    <row r="32" spans="1:16" ht="13.5" customHeight="1" thickTop="1">
      <c r="A32" s="24"/>
      <c r="B32" s="25"/>
      <c r="C32" s="26"/>
      <c r="D32" s="26"/>
      <c r="E32" s="26"/>
      <c r="F32" s="26"/>
      <c r="G32" s="27"/>
      <c r="H32" s="27"/>
      <c r="I32" s="27"/>
      <c r="J32" s="27"/>
      <c r="K32"/>
      <c r="L32"/>
      <c r="M32"/>
      <c r="N32"/>
      <c r="O32" s="27"/>
      <c r="P32" s="2"/>
    </row>
    <row r="33" spans="1:16" ht="15" customHeight="1">
      <c r="A33" s="55" t="s">
        <v>21</v>
      </c>
      <c r="B33" s="192" t="s">
        <v>16</v>
      </c>
      <c r="C33" s="333" t="s">
        <v>61</v>
      </c>
      <c r="D33" s="334"/>
      <c r="E33" s="18"/>
      <c r="F33" s="18"/>
      <c r="G33" s="19"/>
      <c r="H33" s="19"/>
      <c r="I33" s="19"/>
      <c r="J33" s="19"/>
      <c r="K33" s="19"/>
      <c r="L33" s="19"/>
      <c r="M33" s="19"/>
      <c r="N33" s="19"/>
      <c r="O33" s="19"/>
      <c r="P33" s="2"/>
    </row>
    <row r="34" spans="1:16" ht="15" customHeight="1">
      <c r="A34" s="14"/>
      <c r="B34" s="192"/>
      <c r="C34" s="335" t="s">
        <v>63</v>
      </c>
      <c r="D34" s="336"/>
      <c r="E34" s="18"/>
      <c r="F34" s="18"/>
      <c r="G34" s="19"/>
      <c r="H34" s="19"/>
      <c r="I34" s="19"/>
      <c r="J34" s="19"/>
      <c r="K34" s="19"/>
      <c r="L34" s="19"/>
      <c r="M34" s="19"/>
      <c r="N34" s="19"/>
      <c r="O34" s="19"/>
      <c r="P34" s="2"/>
    </row>
    <row r="35" spans="1:16" ht="3" customHeight="1">
      <c r="A35" s="14"/>
      <c r="B35" s="55"/>
      <c r="C35" s="18"/>
      <c r="D35" s="18"/>
      <c r="E35" s="18"/>
      <c r="F35" s="18"/>
      <c r="G35" s="19"/>
      <c r="H35" s="19"/>
      <c r="I35" s="19"/>
      <c r="J35" s="19"/>
      <c r="K35" s="19"/>
      <c r="L35" s="19"/>
      <c r="M35" s="19"/>
      <c r="N35" s="19"/>
      <c r="O35" s="19"/>
      <c r="P35" s="2"/>
    </row>
    <row r="36" spans="1:16" ht="15" customHeight="1">
      <c r="A36" s="14"/>
      <c r="B36" s="192" t="s">
        <v>16</v>
      </c>
      <c r="C36" s="337">
        <f>IF(C31="","",C31)</f>
        <v>6003.200000000001</v>
      </c>
      <c r="D36" s="338"/>
      <c r="E36" s="18"/>
      <c r="F36" s="18"/>
      <c r="G36" s="19"/>
      <c r="H36" s="19"/>
      <c r="I36" s="19"/>
      <c r="J36" s="19"/>
      <c r="K36" s="19"/>
      <c r="L36" s="19"/>
      <c r="M36" s="19"/>
      <c r="N36" s="19"/>
      <c r="O36" s="19"/>
      <c r="P36" s="2"/>
    </row>
    <row r="37" spans="1:16" ht="15" customHeight="1">
      <c r="A37" s="14"/>
      <c r="B37" s="192"/>
      <c r="C37" s="335">
        <f>H11</f>
        <v>14</v>
      </c>
      <c r="D37" s="336"/>
      <c r="E37" s="18"/>
      <c r="F37" s="18"/>
      <c r="G37" s="19"/>
      <c r="H37" s="19"/>
      <c r="I37" s="19"/>
      <c r="J37" s="19"/>
      <c r="K37" s="19"/>
      <c r="L37" s="19"/>
      <c r="M37" s="19"/>
      <c r="N37" s="19"/>
      <c r="O37" s="19"/>
      <c r="P37" s="2"/>
    </row>
    <row r="38" spans="1:16" ht="3" customHeight="1">
      <c r="A38" s="14"/>
      <c r="B38" s="55"/>
      <c r="C38" s="18"/>
      <c r="D38" s="18"/>
      <c r="E38" s="18"/>
      <c r="F38" s="18"/>
      <c r="G38" s="19"/>
      <c r="H38" s="19"/>
      <c r="I38" s="19"/>
      <c r="J38" s="19"/>
      <c r="K38" s="19"/>
      <c r="L38" s="19"/>
      <c r="M38" s="19"/>
      <c r="N38" s="19"/>
      <c r="O38" s="19"/>
      <c r="P38" s="2"/>
    </row>
    <row r="39" spans="1:16" ht="15" customHeight="1" thickBot="1">
      <c r="A39" s="14"/>
      <c r="B39" s="20" t="s">
        <v>16</v>
      </c>
      <c r="C39" s="327">
        <f>C36/C37</f>
        <v>428.80000000000007</v>
      </c>
      <c r="D39" s="328"/>
      <c r="E39" s="21"/>
      <c r="F39" s="53" t="s">
        <v>2</v>
      </c>
      <c r="G39" s="19"/>
      <c r="H39" s="23">
        <f>IF(C18&gt;=H11,"ACHTUNG:   Keine Afa mehr!","")</f>
      </c>
      <c r="I39" s="19"/>
      <c r="J39" s="19"/>
      <c r="K39" s="19"/>
      <c r="L39" s="19"/>
      <c r="M39" s="19"/>
      <c r="N39" s="19"/>
      <c r="O39" s="19"/>
      <c r="P39" s="2"/>
    </row>
    <row r="40" spans="1:16" ht="13.5" thickTop="1">
      <c r="A40" s="14"/>
      <c r="B40" s="14"/>
      <c r="C40" s="18"/>
      <c r="D40" s="18"/>
      <c r="E40" s="18"/>
      <c r="F40" s="18"/>
      <c r="G40" s="19"/>
      <c r="H40" s="19"/>
      <c r="I40" s="19"/>
      <c r="J40" s="19"/>
      <c r="K40" s="19"/>
      <c r="L40" s="19"/>
      <c r="M40" s="19"/>
      <c r="N40" s="19"/>
      <c r="O40" s="19"/>
      <c r="P40" s="2"/>
    </row>
    <row r="41" spans="1:16" ht="15" customHeight="1">
      <c r="A41" s="56" t="s">
        <v>23</v>
      </c>
      <c r="B41" s="56" t="s">
        <v>19</v>
      </c>
      <c r="C41" s="329" t="s">
        <v>20</v>
      </c>
      <c r="D41" s="330"/>
      <c r="E41" s="18"/>
      <c r="F41" s="104" t="s">
        <v>55</v>
      </c>
      <c r="G41" s="19"/>
      <c r="H41" s="329" t="s">
        <v>56</v>
      </c>
      <c r="I41" s="330"/>
      <c r="J41" s="11"/>
      <c r="K41" s="11"/>
      <c r="L41" s="11"/>
      <c r="M41" s="11"/>
      <c r="N41" s="11"/>
      <c r="O41" s="11"/>
      <c r="P41" s="2"/>
    </row>
    <row r="42" spans="1:16" ht="3" customHeight="1">
      <c r="A42" s="9"/>
      <c r="B42" s="56"/>
      <c r="C42" s="10"/>
      <c r="D42" s="10"/>
      <c r="E42" s="10"/>
      <c r="F42" s="10"/>
      <c r="G42" s="11"/>
      <c r="H42" s="11"/>
      <c r="I42" s="11"/>
      <c r="J42" s="11"/>
      <c r="K42" s="11"/>
      <c r="L42" s="11"/>
      <c r="M42" s="11"/>
      <c r="N42" s="11"/>
      <c r="O42" s="11"/>
      <c r="P42" s="2"/>
    </row>
    <row r="43" spans="1:16" ht="15" customHeight="1">
      <c r="A43" s="9"/>
      <c r="B43" s="56" t="s">
        <v>19</v>
      </c>
      <c r="C43" s="329">
        <f>C18</f>
        <v>9</v>
      </c>
      <c r="D43" s="330"/>
      <c r="E43" s="18"/>
      <c r="F43" s="51" t="str">
        <f>IF(F41="","",F41)</f>
        <v>•</v>
      </c>
      <c r="G43" s="11"/>
      <c r="H43" s="325">
        <f>C39</f>
        <v>428.80000000000007</v>
      </c>
      <c r="I43" s="326"/>
      <c r="J43" s="11"/>
      <c r="K43" s="11"/>
      <c r="L43" s="11"/>
      <c r="M43" s="11"/>
      <c r="N43" s="11"/>
      <c r="O43" s="11"/>
      <c r="P43" s="2"/>
    </row>
    <row r="44" spans="1:16" ht="3" customHeight="1">
      <c r="A44" s="9"/>
      <c r="B44" s="56"/>
      <c r="C44" s="15"/>
      <c r="D44" s="15"/>
      <c r="E44" s="10"/>
      <c r="F44" s="10"/>
      <c r="G44" s="11"/>
      <c r="H44" s="11"/>
      <c r="I44" s="11"/>
      <c r="J44" s="11"/>
      <c r="K44" s="11"/>
      <c r="L44" s="11"/>
      <c r="M44" s="11"/>
      <c r="N44" s="11"/>
      <c r="O44" s="11"/>
      <c r="P44" s="2"/>
    </row>
    <row r="45" spans="1:16" ht="15" customHeight="1" thickBot="1">
      <c r="A45" s="9"/>
      <c r="B45" s="12" t="s">
        <v>19</v>
      </c>
      <c r="C45" s="327">
        <f>C43*H43</f>
        <v>3859.2000000000007</v>
      </c>
      <c r="D45" s="328"/>
      <c r="E45" s="21"/>
      <c r="F45" s="53" t="s">
        <v>2</v>
      </c>
      <c r="G45" s="19"/>
      <c r="H45" s="11"/>
      <c r="I45" s="11"/>
      <c r="J45" s="11"/>
      <c r="K45" s="11"/>
      <c r="L45" s="11"/>
      <c r="M45" s="11"/>
      <c r="N45" s="11"/>
      <c r="O45" s="11"/>
      <c r="P45" s="2"/>
    </row>
    <row r="46" spans="1:16" ht="13.5" thickTop="1">
      <c r="A46" s="9"/>
      <c r="B46" s="9"/>
      <c r="C46" s="10"/>
      <c r="D46" s="10"/>
      <c r="E46" s="10"/>
      <c r="F46" s="10"/>
      <c r="G46" s="11"/>
      <c r="H46" s="11"/>
      <c r="I46" s="11"/>
      <c r="J46" s="11"/>
      <c r="K46" s="11"/>
      <c r="L46" s="11"/>
      <c r="M46" s="11"/>
      <c r="N46" s="11"/>
      <c r="O46" s="11"/>
      <c r="P46" s="2"/>
    </row>
    <row r="47" spans="1:16" ht="15" customHeight="1">
      <c r="A47" s="9" t="s">
        <v>31</v>
      </c>
      <c r="B47" s="9" t="s">
        <v>22</v>
      </c>
      <c r="C47" s="329" t="s">
        <v>61</v>
      </c>
      <c r="D47" s="330"/>
      <c r="E47" s="18"/>
      <c r="F47" s="104" t="s">
        <v>54</v>
      </c>
      <c r="G47" s="19"/>
      <c r="H47" s="329" t="s">
        <v>57</v>
      </c>
      <c r="I47" s="330"/>
      <c r="J47" s="11"/>
      <c r="K47" s="11"/>
      <c r="L47" s="11"/>
      <c r="M47" s="11"/>
      <c r="N47" s="11"/>
      <c r="O47" s="11"/>
      <c r="P47" s="2"/>
    </row>
    <row r="48" spans="1:16" ht="3" customHeight="1">
      <c r="A48" s="9"/>
      <c r="B48" s="9"/>
      <c r="C48" s="10"/>
      <c r="D48" s="10"/>
      <c r="E48" s="10"/>
      <c r="F48" s="10"/>
      <c r="G48" s="11"/>
      <c r="H48" s="11"/>
      <c r="I48" s="11"/>
      <c r="J48" s="11"/>
      <c r="K48" s="11"/>
      <c r="L48" s="11"/>
      <c r="M48" s="11"/>
      <c r="N48" s="11"/>
      <c r="O48" s="11"/>
      <c r="P48" s="2"/>
    </row>
    <row r="49" spans="1:16" ht="15" customHeight="1">
      <c r="A49" s="9"/>
      <c r="B49" s="9" t="s">
        <v>22</v>
      </c>
      <c r="C49" s="325">
        <f>IF(C31="","",C31)</f>
        <v>6003.200000000001</v>
      </c>
      <c r="D49" s="326"/>
      <c r="E49" s="10"/>
      <c r="F49" s="51" t="str">
        <f>IF(F47="","",F47)</f>
        <v>–</v>
      </c>
      <c r="G49" s="52"/>
      <c r="H49" s="325">
        <f>C45</f>
        <v>3859.2000000000007</v>
      </c>
      <c r="I49" s="326"/>
      <c r="J49" s="11"/>
      <c r="K49" s="11"/>
      <c r="L49" s="11"/>
      <c r="M49" s="11"/>
      <c r="N49" s="11"/>
      <c r="O49" s="11"/>
      <c r="P49" s="2"/>
    </row>
    <row r="50" spans="1:16" ht="3" customHeight="1">
      <c r="A50" s="9"/>
      <c r="B50" s="9"/>
      <c r="C50" s="15"/>
      <c r="D50" s="15"/>
      <c r="E50" s="10"/>
      <c r="F50" s="15"/>
      <c r="G50" s="11"/>
      <c r="H50" s="11"/>
      <c r="I50" s="11"/>
      <c r="J50" s="11"/>
      <c r="K50" s="11"/>
      <c r="L50" s="11"/>
      <c r="M50" s="11"/>
      <c r="N50" s="11"/>
      <c r="O50" s="11"/>
      <c r="P50" s="2"/>
    </row>
    <row r="51" spans="1:16" ht="15" customHeight="1" thickBot="1">
      <c r="A51" s="9"/>
      <c r="B51" s="12" t="s">
        <v>26</v>
      </c>
      <c r="C51" s="327">
        <f>IF(C18&gt;=H11,1,C49-H49)</f>
        <v>2144</v>
      </c>
      <c r="D51" s="328"/>
      <c r="E51" s="13"/>
      <c r="F51" s="57" t="s">
        <v>2</v>
      </c>
      <c r="G51" s="11"/>
      <c r="H51" s="88">
        <f>IF(C18&gt;=H11,"Erinnerungswert!",IF(C51=H9,"ACHTUNG:   Zeitwert 1.1. bleibt leer! "&amp;DOLLAR(H9,2)&amp;" kommt in die Spalte 'Zugang'",""))</f>
      </c>
      <c r="I51" s="88"/>
      <c r="J51" s="88"/>
      <c r="K51" s="88"/>
      <c r="L51" s="88"/>
      <c r="M51" s="88"/>
      <c r="N51" s="88"/>
      <c r="O51" s="88"/>
      <c r="P51" s="2"/>
    </row>
    <row r="52" spans="1:16" ht="13.5" customHeight="1" thickTop="1">
      <c r="A52" s="9"/>
      <c r="B52" s="9"/>
      <c r="C52" s="10"/>
      <c r="D52" s="10"/>
      <c r="E52" s="10"/>
      <c r="F52" s="10"/>
      <c r="G52" s="11"/>
      <c r="H52" s="88"/>
      <c r="I52" s="88"/>
      <c r="J52" s="88"/>
      <c r="K52" s="88"/>
      <c r="L52" s="88"/>
      <c r="M52" s="88"/>
      <c r="N52" s="88"/>
      <c r="O52" s="88"/>
      <c r="P52" s="2"/>
    </row>
    <row r="53" spans="1:16" ht="15" customHeight="1">
      <c r="A53" s="9" t="s">
        <v>35</v>
      </c>
      <c r="B53" s="9" t="s">
        <v>24</v>
      </c>
      <c r="C53" s="329" t="s">
        <v>87</v>
      </c>
      <c r="D53" s="330"/>
      <c r="E53" s="18"/>
      <c r="F53" s="104" t="s">
        <v>54</v>
      </c>
      <c r="G53" s="19"/>
      <c r="H53" s="329" t="s">
        <v>56</v>
      </c>
      <c r="I53" s="330"/>
      <c r="J53" s="11"/>
      <c r="K53" s="11"/>
      <c r="L53" s="11"/>
      <c r="M53" s="11"/>
      <c r="N53" s="11"/>
      <c r="O53" s="11"/>
      <c r="P53" s="2"/>
    </row>
    <row r="54" spans="1:16" ht="3" customHeight="1">
      <c r="A54" s="9"/>
      <c r="B54" s="9" t="s">
        <v>24</v>
      </c>
      <c r="C54" s="10"/>
      <c r="D54" s="10"/>
      <c r="E54" s="10"/>
      <c r="F54" s="10"/>
      <c r="G54" s="11"/>
      <c r="H54" s="11"/>
      <c r="I54" s="11"/>
      <c r="J54" s="11"/>
      <c r="K54" s="11"/>
      <c r="L54" s="11"/>
      <c r="M54" s="11"/>
      <c r="N54" s="11"/>
      <c r="O54" s="11"/>
      <c r="P54" s="2"/>
    </row>
    <row r="55" spans="1:16" ht="15" customHeight="1">
      <c r="A55" s="9"/>
      <c r="B55" s="9" t="s">
        <v>24</v>
      </c>
      <c r="C55" s="325">
        <f>C51</f>
        <v>2144</v>
      </c>
      <c r="D55" s="326"/>
      <c r="E55" s="10"/>
      <c r="F55" s="51" t="str">
        <f>IF(F53="","",F53)</f>
        <v>–</v>
      </c>
      <c r="G55" s="52"/>
      <c r="H55" s="325">
        <f>IF(C18&gt;=H11,0,C39)</f>
        <v>428.80000000000007</v>
      </c>
      <c r="I55" s="326"/>
      <c r="J55" s="11"/>
      <c r="K55" s="11"/>
      <c r="L55" s="11"/>
      <c r="M55" s="11"/>
      <c r="N55" s="11"/>
      <c r="O55" s="11"/>
      <c r="P55" s="2"/>
    </row>
    <row r="56" spans="1:16" ht="3" customHeight="1">
      <c r="A56" s="9"/>
      <c r="B56" s="9" t="s">
        <v>24</v>
      </c>
      <c r="C56" s="15"/>
      <c r="D56" s="15"/>
      <c r="E56" s="10"/>
      <c r="F56" s="15"/>
      <c r="G56" s="11"/>
      <c r="H56" s="11"/>
      <c r="I56" s="11"/>
      <c r="J56" s="11"/>
      <c r="K56" s="11"/>
      <c r="L56" s="11"/>
      <c r="M56" s="11"/>
      <c r="N56" s="11"/>
      <c r="O56" s="11"/>
      <c r="P56" s="2"/>
    </row>
    <row r="57" spans="1:16" ht="15" customHeight="1" thickBot="1">
      <c r="A57" s="9"/>
      <c r="B57" s="12" t="s">
        <v>25</v>
      </c>
      <c r="C57" s="327">
        <f>IF(C51&lt;=C39,1,C55-H55)</f>
        <v>1715.1999999999998</v>
      </c>
      <c r="D57" s="328"/>
      <c r="E57" s="13"/>
      <c r="F57" s="57" t="s">
        <v>2</v>
      </c>
      <c r="G57" s="11"/>
      <c r="H57" s="23">
        <f>IF(C51&lt;=C39,"Erinnerungswert!","")</f>
      </c>
      <c r="I57" s="11"/>
      <c r="J57" s="11"/>
      <c r="K57" s="11"/>
      <c r="L57" s="11"/>
      <c r="M57" s="11"/>
      <c r="N57" s="11"/>
      <c r="O57" s="11"/>
      <c r="P57" s="2"/>
    </row>
    <row r="58" spans="1:16" ht="60" customHeight="1" thickTop="1">
      <c r="A58" s="9"/>
      <c r="B58" s="9"/>
      <c r="C58" s="10"/>
      <c r="D58" s="10"/>
      <c r="E58" s="10"/>
      <c r="F58" s="10"/>
      <c r="G58" s="11"/>
      <c r="H58" s="11"/>
      <c r="I58" s="11"/>
      <c r="J58" s="11"/>
      <c r="K58" s="11"/>
      <c r="L58" s="11"/>
      <c r="M58" s="11"/>
      <c r="N58" s="11"/>
      <c r="O58" s="11"/>
      <c r="P58" s="2"/>
    </row>
    <row r="59" spans="1:16" ht="12.75" customHeight="1">
      <c r="A59" s="193" t="s">
        <v>0</v>
      </c>
      <c r="B59" s="194"/>
      <c r="C59" s="321" t="s">
        <v>1</v>
      </c>
      <c r="D59" s="61" t="s">
        <v>30</v>
      </c>
      <c r="E59" s="206" t="s">
        <v>88</v>
      </c>
      <c r="F59" s="206"/>
      <c r="G59" s="206"/>
      <c r="H59" s="62" t="s">
        <v>62</v>
      </c>
      <c r="I59" s="62" t="s">
        <v>17</v>
      </c>
      <c r="J59" s="89" t="s">
        <v>5</v>
      </c>
      <c r="K59" s="69" t="s">
        <v>7</v>
      </c>
      <c r="L59" s="62" t="s">
        <v>8</v>
      </c>
      <c r="M59" s="62" t="s">
        <v>9</v>
      </c>
      <c r="N59" s="62" t="s">
        <v>5</v>
      </c>
      <c r="O59" s="63" t="s">
        <v>7</v>
      </c>
      <c r="P59" s="2"/>
    </row>
    <row r="60" spans="1:16" ht="12.75" customHeight="1">
      <c r="A60" s="195"/>
      <c r="B60" s="318"/>
      <c r="C60" s="322"/>
      <c r="D60" s="59" t="s">
        <v>90</v>
      </c>
      <c r="E60" s="199" t="s">
        <v>42</v>
      </c>
      <c r="F60" s="199"/>
      <c r="G60" s="199"/>
      <c r="H60" s="60" t="s">
        <v>3</v>
      </c>
      <c r="I60" s="60" t="s">
        <v>3</v>
      </c>
      <c r="J60" s="90" t="s">
        <v>3</v>
      </c>
      <c r="K60" s="72" t="str">
        <f>"1.1."&amp;Jahr!E4</f>
        <v>1.1.</v>
      </c>
      <c r="L60" s="60" t="s">
        <v>3</v>
      </c>
      <c r="M60" s="60" t="s">
        <v>3</v>
      </c>
      <c r="N60" s="60" t="s">
        <v>3</v>
      </c>
      <c r="O60" s="64" t="str">
        <f>"31.12."&amp;Jahr!E4</f>
        <v>31.12.</v>
      </c>
      <c r="P60" s="2"/>
    </row>
    <row r="61" spans="1:16" ht="12.75">
      <c r="A61" s="319"/>
      <c r="B61" s="320"/>
      <c r="C61" s="323"/>
      <c r="D61" s="59" t="s">
        <v>91</v>
      </c>
      <c r="E61" s="199" t="s">
        <v>89</v>
      </c>
      <c r="F61" s="199"/>
      <c r="G61" s="199"/>
      <c r="H61" s="60" t="s">
        <v>2</v>
      </c>
      <c r="I61" s="60" t="s">
        <v>92</v>
      </c>
      <c r="J61" s="91" t="s">
        <v>6</v>
      </c>
      <c r="K61" s="70" t="s">
        <v>2</v>
      </c>
      <c r="L61" s="60" t="s">
        <v>2</v>
      </c>
      <c r="M61" s="60" t="s">
        <v>2</v>
      </c>
      <c r="N61" s="60" t="s">
        <v>2</v>
      </c>
      <c r="O61" s="65" t="s">
        <v>2</v>
      </c>
      <c r="P61" s="2"/>
    </row>
    <row r="62" spans="1:16" ht="30" customHeight="1">
      <c r="A62" s="269" t="str">
        <f>IF(D1="","",D1)</f>
        <v>Kühlraum</v>
      </c>
      <c r="B62" s="218"/>
      <c r="C62" s="66">
        <f>IF(C11="","",C11)</f>
        <v>1998</v>
      </c>
      <c r="D62" s="66">
        <f>IF(L9="","",L9)</f>
        <v>160</v>
      </c>
      <c r="E62" s="219">
        <f>IF(J24="","",C24*H24/C25)</f>
        <v>37.52</v>
      </c>
      <c r="F62" s="219"/>
      <c r="G62" s="219"/>
      <c r="H62" s="68">
        <f>IF(C31="","",C31)</f>
        <v>6003.200000000001</v>
      </c>
      <c r="I62" s="68">
        <f>IF(H11="","",H11)</f>
        <v>14</v>
      </c>
      <c r="J62" s="71">
        <f>IF(C39="","",C39)</f>
        <v>428.80000000000007</v>
      </c>
      <c r="K62" s="105">
        <f>IF(H51="ACHTUNG:   Zeitwert 1.1. bleibt leer! "&amp;DOLLAR(C31,2)&amp;" kommt in die Spalte 'Zugang'","",IF(C51="","",C51))</f>
        <v>2144</v>
      </c>
      <c r="L62" s="67">
        <f>IF(H51="ACHTUNG:   Zeitwert 1.1. bleibt leer! "&amp;DOLLAR(H9,2)&amp;" kommt in die Spalte 'Zugang'",H9,"")</f>
      </c>
      <c r="M62" s="67"/>
      <c r="N62" s="68">
        <f>IF(K62=1,"",J62)</f>
        <v>428.80000000000007</v>
      </c>
      <c r="O62" s="106">
        <f>IF(C57="","",C57)</f>
        <v>1715.1999999999998</v>
      </c>
      <c r="P62" s="2"/>
    </row>
    <row r="63" spans="1:16" ht="19.5" customHeight="1">
      <c r="A63" s="200" t="s">
        <v>10</v>
      </c>
      <c r="B63" s="201"/>
      <c r="C63" s="201"/>
      <c r="D63" s="201"/>
      <c r="E63" s="201"/>
      <c r="F63" s="201"/>
      <c r="G63" s="201"/>
      <c r="H63" s="201"/>
      <c r="I63" s="201"/>
      <c r="J63" s="202"/>
      <c r="K63" s="93">
        <f>IF(SUM(K62)=0,"",SUM(K62))</f>
        <v>2144</v>
      </c>
      <c r="L63" s="96">
        <f>IF(SUM(L62)=0,"",SUM(L62))</f>
      </c>
      <c r="M63" s="96">
        <f>IF(SUM(M62)=0,"",SUM(M62))</f>
      </c>
      <c r="N63" s="94">
        <f>IF(SUM(N62)=0,"",SUM(N62))</f>
        <v>428.80000000000007</v>
      </c>
      <c r="O63" s="95">
        <f>IF(SUM(O62)=0,"",SUM(O62))</f>
        <v>1715.1999999999998</v>
      </c>
      <c r="P63" s="2"/>
    </row>
    <row r="64" spans="1:16" ht="15">
      <c r="A64" s="36"/>
      <c r="B64" s="36"/>
      <c r="C64" s="37"/>
      <c r="D64" s="37"/>
      <c r="E64" s="37"/>
      <c r="F64" s="37"/>
      <c r="G64" s="38"/>
      <c r="H64" s="38"/>
      <c r="I64" s="38"/>
      <c r="J64" s="38"/>
      <c r="K64" s="38"/>
      <c r="L64" s="38"/>
      <c r="M64" s="38"/>
      <c r="N64" s="38"/>
      <c r="O64" s="8"/>
      <c r="P64" s="2"/>
    </row>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sheetData>
  <sheetProtection sheet="1" objects="1" scenarios="1"/>
  <mergeCells count="47">
    <mergeCell ref="B33:B34"/>
    <mergeCell ref="A59:B61"/>
    <mergeCell ref="C59:C61"/>
    <mergeCell ref="C47:D47"/>
    <mergeCell ref="C49:D49"/>
    <mergeCell ref="C51:D51"/>
    <mergeCell ref="C53:D53"/>
    <mergeCell ref="D1:O1"/>
    <mergeCell ref="A62:B62"/>
    <mergeCell ref="E62:G62"/>
    <mergeCell ref="H16:I16"/>
    <mergeCell ref="J24:J25"/>
    <mergeCell ref="C25:I25"/>
    <mergeCell ref="C18:D18"/>
    <mergeCell ref="B24:B25"/>
    <mergeCell ref="C55:D55"/>
    <mergeCell ref="B36:B37"/>
    <mergeCell ref="H14:I14"/>
    <mergeCell ref="C16:D16"/>
    <mergeCell ref="C39:D39"/>
    <mergeCell ref="C41:D41"/>
    <mergeCell ref="C36:D36"/>
    <mergeCell ref="C37:D37"/>
    <mergeCell ref="C31:D31"/>
    <mergeCell ref="C27:D27"/>
    <mergeCell ref="C33:D33"/>
    <mergeCell ref="C34:D34"/>
    <mergeCell ref="C24:D24"/>
    <mergeCell ref="H24:I24"/>
    <mergeCell ref="E60:G60"/>
    <mergeCell ref="E61:G61"/>
    <mergeCell ref="C57:D57"/>
    <mergeCell ref="C43:D43"/>
    <mergeCell ref="C45:D45"/>
    <mergeCell ref="H29:I29"/>
    <mergeCell ref="H55:I55"/>
    <mergeCell ref="E59:G59"/>
    <mergeCell ref="A63:J63"/>
    <mergeCell ref="A7:O7"/>
    <mergeCell ref="H41:I41"/>
    <mergeCell ref="H43:I43"/>
    <mergeCell ref="H47:I47"/>
    <mergeCell ref="H49:I49"/>
    <mergeCell ref="H53:I53"/>
    <mergeCell ref="C14:D14"/>
    <mergeCell ref="H27:I27"/>
    <mergeCell ref="C29:D29"/>
  </mergeCells>
  <conditionalFormatting sqref="C41:D41 C43:D43 F41 F43 H41:I41 H43:I43 C47:D47 C49:D49 F47 F49 H47:I47 H49:I49 C53:D53 C55:D55 F53 F55 H53:I53 H55:I55 H27:I27 C27:D27 F29 C29:D29 F27 H29:I29 H14:I14 C14:D14 F16 C16:D16 F14 H16:I16">
    <cfRule type="cellIs" priority="1" dxfId="0" operator="notEqual" stopIfTrue="1">
      <formula>""</formula>
    </cfRule>
  </conditionalFormatting>
  <conditionalFormatting sqref="C33:D33 C36:D36 C39:D39 C45:D45 C51:D51 C57:D57 C31:D31 C18:D18">
    <cfRule type="cellIs" priority="2" dxfId="1" operator="notEqual" stopIfTrue="1">
      <formula>""</formula>
    </cfRule>
  </conditionalFormatting>
  <conditionalFormatting sqref="C34:D34 C37:D37">
    <cfRule type="cellIs" priority="3" dxfId="2" operator="notEqual" stopIfTrue="1">
      <formula>""</formula>
    </cfRule>
  </conditionalFormatting>
  <conditionalFormatting sqref="H51">
    <cfRule type="cellIs" priority="4" dxfId="3" operator="equal" stopIfTrue="1">
      <formula>"Erinnerungswert!"</formula>
    </cfRule>
  </conditionalFormatting>
  <conditionalFormatting sqref="B24:B25">
    <cfRule type="expression" priority="5" dxfId="4" stopIfTrue="1">
      <formula>I22=""</formula>
    </cfRule>
  </conditionalFormatting>
  <conditionalFormatting sqref="C24:I25">
    <cfRule type="cellIs" priority="6" dxfId="6" operator="equal" stopIfTrue="1">
      <formula>""</formula>
    </cfRule>
  </conditionalFormatting>
  <dataValidations count="2">
    <dataValidation type="list" allowBlank="1" showInputMessage="1" showErrorMessage="1" sqref="C53 C47 C33:C34 H41 C41 H47 H53 C27 H27 C14 H14">
      <formula1>Operanden</formula1>
    </dataValidation>
    <dataValidation type="list" allowBlank="1" showInputMessage="1" showErrorMessage="1" sqref="F41 F47 F53 F27 F14">
      <formula1>Operatoren</formula1>
    </dataValidation>
  </dataValidations>
  <printOptions/>
  <pageMargins left="0.3937007874015748" right="0.3937007874015748" top="0.7874015748031497" bottom="0.7874015748031497" header="0" footer="0.3937007874015748"/>
  <pageSetup blackAndWhite="1" fitToHeight="1" fitToWidth="1" horizontalDpi="300" verticalDpi="300" orientation="portrait" paperSize="9" scale="76" r:id="rId2"/>
  <headerFooter alignWithMargins="0">
    <oddFooter>&amp;L&amp;"Arial,Kursiv"&amp;8&amp;D - &amp;T&amp;R&amp;"Arial,Fett Kursiv"&amp;8© Wolfgang Harasleben</oddFooter>
  </headerFooter>
  <drawing r:id="rId1"/>
</worksheet>
</file>

<file path=xl/worksheets/sheet16.xml><?xml version="1.0" encoding="utf-8"?>
<worksheet xmlns="http://schemas.openxmlformats.org/spreadsheetml/2006/main" xmlns:r="http://schemas.openxmlformats.org/officeDocument/2006/relationships">
  <sheetPr>
    <tabColor indexed="10"/>
    <pageSetUpPr fitToPage="1"/>
  </sheetPr>
  <dimension ref="A1:P43"/>
  <sheetViews>
    <sheetView showGridLines="0" showRowColHeaders="0" workbookViewId="0" topLeftCell="A1">
      <pane ySplit="16" topLeftCell="BM17" activePane="bottomLeft" state="frozen"/>
      <selection pane="topLeft" activeCell="E32" sqref="E32:G32"/>
      <selection pane="bottomLeft" activeCell="D1" sqref="D1:O1"/>
    </sheetView>
  </sheetViews>
  <sheetFormatPr defaultColWidth="11.421875" defaultRowHeight="12.75" zeroHeight="1"/>
  <cols>
    <col min="1" max="4" width="10.7109375" style="1" customWidth="1"/>
    <col min="5" max="5" width="1.7109375" style="1" customWidth="1"/>
    <col min="6" max="6" width="5.7109375" style="1" customWidth="1"/>
    <col min="7" max="7" width="1.7109375" style="1" customWidth="1"/>
    <col min="8" max="15" width="10.7109375" style="1" customWidth="1"/>
    <col min="16" max="16" width="11.421875" style="1" customWidth="1"/>
    <col min="17" max="16384" width="11.421875" style="1" hidden="1" customWidth="1"/>
  </cols>
  <sheetData>
    <row r="1" spans="1:16" ht="27">
      <c r="A1" s="16" t="s">
        <v>12</v>
      </c>
      <c r="B1" s="17"/>
      <c r="C1" s="17">
        <v>7</v>
      </c>
      <c r="D1" s="301" t="s">
        <v>154</v>
      </c>
      <c r="E1" s="301"/>
      <c r="F1" s="301"/>
      <c r="G1" s="301"/>
      <c r="H1" s="301"/>
      <c r="I1" s="301"/>
      <c r="J1" s="301"/>
      <c r="K1" s="301"/>
      <c r="L1" s="301"/>
      <c r="M1" s="301"/>
      <c r="N1" s="301"/>
      <c r="O1" s="301"/>
      <c r="P1" s="2"/>
    </row>
    <row r="2" spans="1:16" ht="4.5" customHeight="1">
      <c r="A2" s="28"/>
      <c r="B2" s="29"/>
      <c r="C2" s="29"/>
      <c r="D2" s="29"/>
      <c r="E2" s="29"/>
      <c r="F2" s="29"/>
      <c r="G2" s="29"/>
      <c r="H2" s="29"/>
      <c r="I2" s="29"/>
      <c r="J2" s="29"/>
      <c r="K2" s="29"/>
      <c r="L2" s="29"/>
      <c r="M2" s="29"/>
      <c r="N2" s="29"/>
      <c r="O2" s="29"/>
      <c r="P2" s="2"/>
    </row>
    <row r="3" spans="1:16" ht="15.75">
      <c r="A3" s="35" t="s">
        <v>43</v>
      </c>
      <c r="B3" s="32"/>
      <c r="C3" s="33"/>
      <c r="D3" s="33"/>
      <c r="E3" s="33"/>
      <c r="F3" s="33"/>
      <c r="G3" s="34"/>
      <c r="H3" s="34"/>
      <c r="I3" s="34"/>
      <c r="J3" s="34"/>
      <c r="K3" s="34"/>
      <c r="L3" s="34"/>
      <c r="M3" s="34"/>
      <c r="N3" s="34"/>
      <c r="O3" s="34"/>
      <c r="P3" s="2"/>
    </row>
    <row r="4" spans="1:16" ht="15.75">
      <c r="A4" s="35" t="s">
        <v>239</v>
      </c>
      <c r="B4" s="32"/>
      <c r="C4" s="33"/>
      <c r="D4" s="33"/>
      <c r="E4" s="33"/>
      <c r="F4" s="33"/>
      <c r="G4" s="34"/>
      <c r="H4" s="34"/>
      <c r="I4" s="34"/>
      <c r="J4" s="34"/>
      <c r="K4" s="34"/>
      <c r="L4" s="34"/>
      <c r="M4" s="34"/>
      <c r="N4" s="34"/>
      <c r="O4" s="34"/>
      <c r="P4" s="2"/>
    </row>
    <row r="5" spans="1:16" ht="15.75">
      <c r="A5" s="35" t="s">
        <v>224</v>
      </c>
      <c r="B5" s="32"/>
      <c r="C5" s="33"/>
      <c r="D5" s="33"/>
      <c r="E5" s="33"/>
      <c r="F5" s="33"/>
      <c r="G5" s="34"/>
      <c r="H5" s="34"/>
      <c r="I5" s="34"/>
      <c r="J5" s="34"/>
      <c r="K5" s="34"/>
      <c r="L5" s="34"/>
      <c r="M5" s="34"/>
      <c r="N5" s="34"/>
      <c r="O5" s="34"/>
      <c r="P5" s="2"/>
    </row>
    <row r="6" spans="1:16" ht="4.5" customHeight="1">
      <c r="A6" s="31"/>
      <c r="B6" s="32"/>
      <c r="C6" s="33"/>
      <c r="D6" s="33"/>
      <c r="E6" s="33"/>
      <c r="F6" s="33"/>
      <c r="G6" s="34"/>
      <c r="H6" s="34"/>
      <c r="I6" s="34"/>
      <c r="J6" s="34"/>
      <c r="K6" s="34"/>
      <c r="L6" s="34"/>
      <c r="M6" s="34"/>
      <c r="N6" s="34"/>
      <c r="O6" s="34"/>
      <c r="P6" s="2"/>
    </row>
    <row r="7" spans="1:16" ht="49.5" customHeight="1">
      <c r="A7" s="203" t="str">
        <f>PROPER(VLOOKUP(D1,GL,3,0))&amp;" "&amp;UPPER(D1)&amp;" wurde "&amp;J9&amp;" ("&amp;I9&amp;DOLLAR(M9,2)&amp;") und "&amp;J11&amp;" ("&amp;I11&amp;DOLLAR(M11,2)&amp;") errichtet. "&amp;PROPER(VLOOKUP(D1,GL,5,0))&amp;" "&amp;D1&amp;" wird "&amp;C13&amp;" voll in Betrieb genommen. "&amp;J13&amp;" wird der erste Teil des Investitionszuschusses ("&amp;DOLLAR(M13,2)&amp;") und "&amp;J15&amp;" der zweite Teil des Investitionszuschusses ("&amp;DOLLAR(M15,2)&amp;") ausbezahlt. Die Nutzungsdauer beträgt "&amp;C11&amp;D11&amp;"."</f>
        <v>Ein HOLZSILO wurde 2005 (1. Bauabschnitt: € 87.207,00) und 2006 (2. Bauabschnitt: € 65.406,00) errichtet. Der Holzsilo wird 2006 voll in Betrieb genommen. 2006 wird der erste Teil des Investitionszuschusses (€ 7.268,00) und 2007 der zweite Teil des Investitionszuschusses (€ 5.450,00) ausbezahlt. Die Nutzungsdauer beträgt 33 Jahre.</v>
      </c>
      <c r="B7" s="203"/>
      <c r="C7" s="203"/>
      <c r="D7" s="203"/>
      <c r="E7" s="203"/>
      <c r="F7" s="203"/>
      <c r="G7" s="203"/>
      <c r="H7" s="203"/>
      <c r="I7" s="203"/>
      <c r="J7" s="203"/>
      <c r="K7" s="203"/>
      <c r="L7" s="203"/>
      <c r="M7" s="203"/>
      <c r="N7" s="203"/>
      <c r="O7" s="203"/>
      <c r="P7" s="2"/>
    </row>
    <row r="8" spans="1:16" ht="12" customHeight="1">
      <c r="A8" s="5"/>
      <c r="B8" s="6"/>
      <c r="C8" s="7"/>
      <c r="D8" s="7"/>
      <c r="E8" s="7"/>
      <c r="F8" s="7"/>
      <c r="G8" s="8"/>
      <c r="H8" s="8"/>
      <c r="I8" s="8"/>
      <c r="J8" s="8"/>
      <c r="K8" s="8"/>
      <c r="L8" s="8"/>
      <c r="M8" s="8"/>
      <c r="N8" s="8"/>
      <c r="O8" s="8"/>
      <c r="P8" s="2"/>
    </row>
    <row r="9" spans="1:16" ht="15">
      <c r="A9" s="80"/>
      <c r="B9" s="81" t="s">
        <v>94</v>
      </c>
      <c r="C9" s="30">
        <f>IF(Jahr!D4="","",Jahr!D4)</f>
        <v>2007</v>
      </c>
      <c r="D9" s="82"/>
      <c r="E9" s="82"/>
      <c r="F9" s="80"/>
      <c r="G9" s="81"/>
      <c r="H9" s="80"/>
      <c r="I9" s="81" t="s">
        <v>225</v>
      </c>
      <c r="J9" s="79">
        <v>2005</v>
      </c>
      <c r="K9" s="80"/>
      <c r="L9" s="81" t="s">
        <v>222</v>
      </c>
      <c r="M9" s="78">
        <v>87207</v>
      </c>
      <c r="N9" s="86" t="s">
        <v>28</v>
      </c>
      <c r="O9" s="84"/>
      <c r="P9" s="2"/>
    </row>
    <row r="10" spans="1:16" ht="3.75" customHeight="1">
      <c r="A10" s="80"/>
      <c r="B10" s="81"/>
      <c r="C10" s="80"/>
      <c r="D10" s="82"/>
      <c r="E10" s="82"/>
      <c r="F10" s="80"/>
      <c r="G10" s="81"/>
      <c r="H10" s="80"/>
      <c r="I10" s="80"/>
      <c r="J10" s="85"/>
      <c r="K10" s="80"/>
      <c r="L10" s="81"/>
      <c r="M10" s="80"/>
      <c r="N10" s="85"/>
      <c r="O10" s="84"/>
      <c r="P10" s="2"/>
    </row>
    <row r="11" spans="1:16" ht="15">
      <c r="A11" s="80"/>
      <c r="B11" s="81" t="s">
        <v>97</v>
      </c>
      <c r="C11" s="79">
        <v>33</v>
      </c>
      <c r="D11" s="86" t="s">
        <v>27</v>
      </c>
      <c r="E11" s="82"/>
      <c r="F11" s="80"/>
      <c r="G11" s="81"/>
      <c r="H11" s="80"/>
      <c r="I11" s="81" t="s">
        <v>226</v>
      </c>
      <c r="J11" s="79">
        <v>2006</v>
      </c>
      <c r="K11" s="80"/>
      <c r="L11" s="81" t="s">
        <v>222</v>
      </c>
      <c r="M11" s="78">
        <v>65406</v>
      </c>
      <c r="N11" s="86" t="s">
        <v>28</v>
      </c>
      <c r="O11" s="84"/>
      <c r="P11" s="2"/>
    </row>
    <row r="12" spans="1:16" ht="3" customHeight="1">
      <c r="A12" s="80"/>
      <c r="B12" s="81"/>
      <c r="C12" s="81"/>
      <c r="D12" s="86"/>
      <c r="E12" s="82"/>
      <c r="F12" s="80"/>
      <c r="G12" s="81"/>
      <c r="H12" s="80"/>
      <c r="I12" s="81"/>
      <c r="J12" s="81"/>
      <c r="K12" s="80"/>
      <c r="L12" s="81"/>
      <c r="M12" s="81"/>
      <c r="N12" s="86"/>
      <c r="O12" s="84"/>
      <c r="P12" s="2"/>
    </row>
    <row r="13" spans="1:16" ht="15">
      <c r="A13" s="80"/>
      <c r="B13" s="81" t="s">
        <v>227</v>
      </c>
      <c r="C13" s="30">
        <f>IF(J11="","",J11)</f>
        <v>2006</v>
      </c>
      <c r="D13" s="86" t="s">
        <v>260</v>
      </c>
      <c r="E13" s="82"/>
      <c r="F13" s="80"/>
      <c r="G13" s="81"/>
      <c r="H13" s="80"/>
      <c r="I13" s="81" t="s">
        <v>221</v>
      </c>
      <c r="J13" s="30">
        <f>IF(J11="","",J11)</f>
        <v>2006</v>
      </c>
      <c r="K13" s="80"/>
      <c r="L13" s="81" t="s">
        <v>223</v>
      </c>
      <c r="M13" s="78">
        <v>7268</v>
      </c>
      <c r="N13" s="86" t="s">
        <v>28</v>
      </c>
      <c r="O13" s="84"/>
      <c r="P13" s="2"/>
    </row>
    <row r="14" spans="1:16" ht="3" customHeight="1">
      <c r="A14" s="80"/>
      <c r="B14" s="81"/>
      <c r="C14" s="81"/>
      <c r="D14" s="86"/>
      <c r="E14" s="82"/>
      <c r="F14" s="80"/>
      <c r="G14" s="81"/>
      <c r="H14" s="80"/>
      <c r="I14" s="81"/>
      <c r="J14" s="81"/>
      <c r="K14" s="80"/>
      <c r="L14" s="81"/>
      <c r="M14" s="80"/>
      <c r="N14" s="86"/>
      <c r="O14" s="84"/>
      <c r="P14" s="2"/>
    </row>
    <row r="15" spans="1:16" ht="15">
      <c r="A15" s="80"/>
      <c r="B15" s="81"/>
      <c r="C15" s="86"/>
      <c r="D15" s="86"/>
      <c r="E15" s="82"/>
      <c r="F15" s="80"/>
      <c r="G15" s="81"/>
      <c r="H15" s="80"/>
      <c r="I15" s="81" t="s">
        <v>220</v>
      </c>
      <c r="J15" s="79">
        <v>2007</v>
      </c>
      <c r="K15" s="80"/>
      <c r="L15" s="81" t="s">
        <v>223</v>
      </c>
      <c r="M15" s="78">
        <v>5450</v>
      </c>
      <c r="N15" s="86" t="s">
        <v>28</v>
      </c>
      <c r="O15" s="84"/>
      <c r="P15" s="2"/>
    </row>
    <row r="16" spans="1:16" ht="21.75" customHeight="1">
      <c r="A16" s="5"/>
      <c r="B16" s="6"/>
      <c r="C16" s="7"/>
      <c r="D16" s="7"/>
      <c r="E16" s="7"/>
      <c r="F16" s="7"/>
      <c r="G16" s="8"/>
      <c r="H16" s="8"/>
      <c r="I16" s="8"/>
      <c r="J16" s="178" t="s">
        <v>228</v>
      </c>
      <c r="K16" s="8"/>
      <c r="L16" s="8"/>
      <c r="M16" s="8"/>
      <c r="N16" s="8"/>
      <c r="O16" s="8"/>
      <c r="P16" s="2"/>
    </row>
    <row r="17" spans="1:16" ht="24.75" customHeight="1">
      <c r="A17" s="24"/>
      <c r="B17" s="25"/>
      <c r="C17" s="26"/>
      <c r="D17" s="26"/>
      <c r="E17" s="26"/>
      <c r="F17" s="26"/>
      <c r="G17" s="27"/>
      <c r="H17" s="27"/>
      <c r="I17" s="27"/>
      <c r="J17" s="27"/>
      <c r="K17" s="27"/>
      <c r="L17" s="27"/>
      <c r="M17" s="27"/>
      <c r="N17" s="27"/>
      <c r="O17" s="27"/>
      <c r="P17" s="2"/>
    </row>
    <row r="18" spans="1:16" ht="12.75" customHeight="1">
      <c r="A18" s="173" t="str">
        <f>"Inventurverzeichnis "&amp;IF(J9="","",J9)</f>
        <v>Inventurverzeichnis 2005</v>
      </c>
      <c r="B18" s="25"/>
      <c r="C18" s="26"/>
      <c r="D18" s="26"/>
      <c r="E18" s="26"/>
      <c r="F18" s="26"/>
      <c r="G18" s="27"/>
      <c r="H18" s="27"/>
      <c r="I18" s="27"/>
      <c r="J18" s="27"/>
      <c r="K18" s="27"/>
      <c r="L18" s="27"/>
      <c r="M18" s="27"/>
      <c r="N18" s="27"/>
      <c r="O18" s="27"/>
      <c r="P18" s="2"/>
    </row>
    <row r="19" spans="1:16" ht="24.75" customHeight="1">
      <c r="A19" s="175" t="str">
        <f>IF(I9="","",I9&amp;IF(M9="","",DOLLAR(M9,2)))</f>
        <v>1. Bauabschnitt: € 87.207,00</v>
      </c>
      <c r="B19" s="25"/>
      <c r="C19" s="167"/>
      <c r="D19" s="26"/>
      <c r="E19" s="26"/>
      <c r="F19" s="26"/>
      <c r="G19" s="27"/>
      <c r="H19" s="27"/>
      <c r="I19" s="27"/>
      <c r="J19" s="27"/>
      <c r="K19" s="27"/>
      <c r="L19" s="27"/>
      <c r="M19" s="27"/>
      <c r="N19" s="27"/>
      <c r="O19" s="27"/>
      <c r="P19" s="2"/>
    </row>
    <row r="20" spans="1:16" ht="12.75" customHeight="1">
      <c r="A20" s="349" t="s">
        <v>0</v>
      </c>
      <c r="B20" s="350"/>
      <c r="C20" s="355" t="s">
        <v>1</v>
      </c>
      <c r="D20" s="61" t="s">
        <v>30</v>
      </c>
      <c r="E20" s="358" t="s">
        <v>88</v>
      </c>
      <c r="F20" s="359"/>
      <c r="G20" s="360"/>
      <c r="H20" s="62" t="s">
        <v>62</v>
      </c>
      <c r="I20" s="62" t="s">
        <v>17</v>
      </c>
      <c r="J20" s="89" t="s">
        <v>5</v>
      </c>
      <c r="K20" s="69" t="s">
        <v>7</v>
      </c>
      <c r="L20" s="62" t="s">
        <v>8</v>
      </c>
      <c r="M20" s="62" t="s">
        <v>9</v>
      </c>
      <c r="N20" s="62" t="s">
        <v>5</v>
      </c>
      <c r="O20" s="63" t="s">
        <v>7</v>
      </c>
      <c r="P20" s="2"/>
    </row>
    <row r="21" spans="1:16" ht="12.75" customHeight="1">
      <c r="A21" s="351"/>
      <c r="B21" s="352"/>
      <c r="C21" s="356"/>
      <c r="D21" s="59" t="s">
        <v>90</v>
      </c>
      <c r="E21" s="361" t="s">
        <v>42</v>
      </c>
      <c r="F21" s="362"/>
      <c r="G21" s="363"/>
      <c r="H21" s="60" t="s">
        <v>3</v>
      </c>
      <c r="I21" s="60" t="s">
        <v>3</v>
      </c>
      <c r="J21" s="90" t="s">
        <v>3</v>
      </c>
      <c r="K21" s="72" t="str">
        <f>"1.1."&amp;IF(J9="","",J9)</f>
        <v>1.1.2005</v>
      </c>
      <c r="L21" s="60" t="s">
        <v>3</v>
      </c>
      <c r="M21" s="60" t="s">
        <v>3</v>
      </c>
      <c r="N21" s="60" t="s">
        <v>3</v>
      </c>
      <c r="O21" s="64" t="str">
        <f>"31.12."&amp;IF(J9="","",J9)</f>
        <v>31.12.2005</v>
      </c>
      <c r="P21" s="2"/>
    </row>
    <row r="22" spans="1:16" ht="12.75" customHeight="1">
      <c r="A22" s="353"/>
      <c r="B22" s="354"/>
      <c r="C22" s="357"/>
      <c r="D22" s="59" t="s">
        <v>91</v>
      </c>
      <c r="E22" s="364" t="s">
        <v>89</v>
      </c>
      <c r="F22" s="365"/>
      <c r="G22" s="366"/>
      <c r="H22" s="60" t="s">
        <v>2</v>
      </c>
      <c r="I22" s="60" t="s">
        <v>92</v>
      </c>
      <c r="J22" s="91" t="s">
        <v>6</v>
      </c>
      <c r="K22" s="70" t="s">
        <v>2</v>
      </c>
      <c r="L22" s="60" t="s">
        <v>2</v>
      </c>
      <c r="M22" s="60" t="s">
        <v>2</v>
      </c>
      <c r="N22" s="60" t="s">
        <v>2</v>
      </c>
      <c r="O22" s="65" t="s">
        <v>2</v>
      </c>
      <c r="P22" s="2"/>
    </row>
    <row r="23" spans="1:16" ht="30" customHeight="1">
      <c r="A23" s="344" t="str">
        <f>IF(D1="","",D1)</f>
        <v>Holzsilo</v>
      </c>
      <c r="B23" s="345"/>
      <c r="C23" s="66">
        <f>IF(J9="","",J9)</f>
        <v>2005</v>
      </c>
      <c r="D23" s="66"/>
      <c r="E23" s="346"/>
      <c r="F23" s="347"/>
      <c r="G23" s="348"/>
      <c r="H23" s="68"/>
      <c r="I23" s="68">
        <f>IF(C11="","",C11)</f>
        <v>33</v>
      </c>
      <c r="J23" s="71"/>
      <c r="K23" s="74"/>
      <c r="L23" s="92"/>
      <c r="M23" s="92"/>
      <c r="N23" s="73"/>
      <c r="O23" s="75"/>
      <c r="P23" s="2"/>
    </row>
    <row r="24" spans="1:16" ht="19.5" customHeight="1">
      <c r="A24" s="200" t="s">
        <v>10</v>
      </c>
      <c r="B24" s="201"/>
      <c r="C24" s="201"/>
      <c r="D24" s="201"/>
      <c r="E24" s="201"/>
      <c r="F24" s="201"/>
      <c r="G24" s="201"/>
      <c r="H24" s="201"/>
      <c r="I24" s="201"/>
      <c r="J24" s="202"/>
      <c r="K24" s="93">
        <f>IF(SUM(K23)=0,"",SUM(K23))</f>
      </c>
      <c r="L24" s="96">
        <f>IF(SUM(L23)=0,"",SUM(L23))</f>
      </c>
      <c r="M24" s="96">
        <f>IF(SUM(M23)=0,"",SUM(M23))</f>
      </c>
      <c r="N24" s="94">
        <f>IF(SUM(N23)=0,"",SUM(N23))</f>
      </c>
      <c r="O24" s="95">
        <f>IF(SUM(O23)=0,"",SUM(O23))</f>
      </c>
      <c r="P24" s="2"/>
    </row>
    <row r="25" spans="1:16" ht="39.75" customHeight="1">
      <c r="A25" s="9"/>
      <c r="B25" s="9"/>
      <c r="C25" s="10"/>
      <c r="D25" s="10"/>
      <c r="E25" s="10"/>
      <c r="F25" s="10"/>
      <c r="G25" s="11"/>
      <c r="H25" s="11"/>
      <c r="I25" s="11"/>
      <c r="J25" s="11"/>
      <c r="K25" s="11"/>
      <c r="L25" s="11"/>
      <c r="M25" s="11"/>
      <c r="N25" s="11"/>
      <c r="O25" s="11"/>
      <c r="P25" s="2"/>
    </row>
    <row r="26" spans="1:16" ht="15" customHeight="1">
      <c r="A26" s="173" t="str">
        <f>"Inventurverzeichnis "&amp;IF(J11="","",J11)</f>
        <v>Inventurverzeichnis 2006</v>
      </c>
      <c r="B26" s="9"/>
      <c r="C26" s="10"/>
      <c r="D26" s="10"/>
      <c r="E26" s="10"/>
      <c r="F26" s="10"/>
      <c r="G26" s="11"/>
      <c r="H26" s="11"/>
      <c r="I26" s="11"/>
      <c r="J26" s="11"/>
      <c r="K26" s="11"/>
      <c r="L26" s="11"/>
      <c r="M26" s="11"/>
      <c r="N26" s="11"/>
      <c r="O26" s="11"/>
      <c r="P26" s="2"/>
    </row>
    <row r="27" spans="1:16" ht="15" customHeight="1">
      <c r="A27" s="174" t="str">
        <f>IF(I11="","",I11&amp;IF(M11="","",DOLLAR(M11,2)))</f>
        <v>2. Bauabschnitt: € 65.406,00</v>
      </c>
      <c r="B27" s="9"/>
      <c r="C27" s="10"/>
      <c r="D27" s="10"/>
      <c r="E27" s="10"/>
      <c r="F27" s="10"/>
      <c r="G27" s="11"/>
      <c r="H27" s="11"/>
      <c r="I27" s="11"/>
      <c r="J27" s="11"/>
      <c r="K27" s="11"/>
      <c r="L27" s="11"/>
      <c r="M27" s="11"/>
      <c r="N27" s="11"/>
      <c r="O27" s="11"/>
      <c r="P27" s="2"/>
    </row>
    <row r="28" spans="1:16" ht="24.75" customHeight="1">
      <c r="A28" s="175" t="str">
        <f>IF(I13="","",I13&amp;IF(M13="","",DOLLAR(M13,2)&amp;" — "&amp;IF(B13="","",MID(B13,1,14))))</f>
        <v>1. Investitionszuschuss: € 7.268,00 — Inbetriebnahme</v>
      </c>
      <c r="B28" s="9"/>
      <c r="C28" s="10"/>
      <c r="D28" s="10"/>
      <c r="E28" s="10"/>
      <c r="F28" s="10"/>
      <c r="G28" s="11"/>
      <c r="H28" s="11"/>
      <c r="I28" s="11"/>
      <c r="J28" s="11"/>
      <c r="K28" s="11"/>
      <c r="L28" s="11"/>
      <c r="M28" s="11"/>
      <c r="N28" s="11"/>
      <c r="O28" s="11"/>
      <c r="P28" s="2"/>
    </row>
    <row r="29" spans="1:16" ht="12.75" customHeight="1">
      <c r="A29" s="349" t="s">
        <v>0</v>
      </c>
      <c r="B29" s="350"/>
      <c r="C29" s="355" t="s">
        <v>1</v>
      </c>
      <c r="D29" s="61" t="s">
        <v>30</v>
      </c>
      <c r="E29" s="358" t="s">
        <v>88</v>
      </c>
      <c r="F29" s="359"/>
      <c r="G29" s="360"/>
      <c r="H29" s="62" t="s">
        <v>62</v>
      </c>
      <c r="I29" s="62" t="s">
        <v>17</v>
      </c>
      <c r="J29" s="89" t="s">
        <v>5</v>
      </c>
      <c r="K29" s="69" t="s">
        <v>7</v>
      </c>
      <c r="L29" s="62" t="s">
        <v>8</v>
      </c>
      <c r="M29" s="62" t="s">
        <v>9</v>
      </c>
      <c r="N29" s="62" t="s">
        <v>5</v>
      </c>
      <c r="O29" s="63" t="s">
        <v>7</v>
      </c>
      <c r="P29" s="2"/>
    </row>
    <row r="30" spans="1:16" ht="12.75" customHeight="1">
      <c r="A30" s="351"/>
      <c r="B30" s="352"/>
      <c r="C30" s="356"/>
      <c r="D30" s="59" t="s">
        <v>90</v>
      </c>
      <c r="E30" s="361" t="s">
        <v>42</v>
      </c>
      <c r="F30" s="362"/>
      <c r="G30" s="363"/>
      <c r="H30" s="60" t="s">
        <v>3</v>
      </c>
      <c r="I30" s="60" t="s">
        <v>3</v>
      </c>
      <c r="J30" s="90" t="s">
        <v>3</v>
      </c>
      <c r="K30" s="72" t="str">
        <f>"1.1."&amp;IF(J11="","",J11)</f>
        <v>1.1.2006</v>
      </c>
      <c r="L30" s="60" t="s">
        <v>3</v>
      </c>
      <c r="M30" s="60" t="s">
        <v>3</v>
      </c>
      <c r="N30" s="60" t="s">
        <v>3</v>
      </c>
      <c r="O30" s="64" t="str">
        <f>"31.12."&amp;IF(J11="","",J11)</f>
        <v>31.12.2006</v>
      </c>
      <c r="P30" s="2"/>
    </row>
    <row r="31" spans="1:16" ht="12.75" customHeight="1">
      <c r="A31" s="353"/>
      <c r="B31" s="354"/>
      <c r="C31" s="357"/>
      <c r="D31" s="59" t="s">
        <v>91</v>
      </c>
      <c r="E31" s="364" t="s">
        <v>89</v>
      </c>
      <c r="F31" s="365"/>
      <c r="G31" s="366"/>
      <c r="H31" s="60" t="s">
        <v>261</v>
      </c>
      <c r="I31" s="60" t="s">
        <v>92</v>
      </c>
      <c r="J31" s="91" t="s">
        <v>6</v>
      </c>
      <c r="K31" s="70" t="s">
        <v>2</v>
      </c>
      <c r="L31" s="60" t="s">
        <v>2</v>
      </c>
      <c r="M31" s="60" t="s">
        <v>2</v>
      </c>
      <c r="N31" s="60" t="s">
        <v>2</v>
      </c>
      <c r="O31" s="65" t="s">
        <v>2</v>
      </c>
      <c r="P31" s="2"/>
    </row>
    <row r="32" spans="1:16" ht="30" customHeight="1">
      <c r="A32" s="344" t="str">
        <f>IF(D1="","",D1)</f>
        <v>Holzsilo</v>
      </c>
      <c r="B32" s="345"/>
      <c r="C32" s="66">
        <f>IF(J11="","",J11)</f>
        <v>2006</v>
      </c>
      <c r="D32" s="66"/>
      <c r="E32" s="346"/>
      <c r="F32" s="347"/>
      <c r="G32" s="348"/>
      <c r="H32" s="68"/>
      <c r="I32" s="68">
        <f>IF(C11="","",C11)</f>
        <v>33</v>
      </c>
      <c r="J32" s="71"/>
      <c r="K32" s="74"/>
      <c r="L32" s="92"/>
      <c r="M32" s="92"/>
      <c r="N32" s="73"/>
      <c r="O32" s="75"/>
      <c r="P32" s="2"/>
    </row>
    <row r="33" spans="1:16" ht="19.5" customHeight="1">
      <c r="A33" s="200" t="s">
        <v>10</v>
      </c>
      <c r="B33" s="201"/>
      <c r="C33" s="201"/>
      <c r="D33" s="201"/>
      <c r="E33" s="201"/>
      <c r="F33" s="201"/>
      <c r="G33" s="201"/>
      <c r="H33" s="201"/>
      <c r="I33" s="201"/>
      <c r="J33" s="202"/>
      <c r="K33" s="93">
        <f>IF(SUM(K32)=0,"",SUM(K32))</f>
      </c>
      <c r="L33" s="96">
        <f>IF(SUM(L32)=0,"",SUM(L32))</f>
      </c>
      <c r="M33" s="96">
        <f>IF(SUM(M32)=0,"",SUM(M32))</f>
      </c>
      <c r="N33" s="94">
        <f>IF(SUM(N32)=0,"",SUM(N32))</f>
      </c>
      <c r="O33" s="95">
        <f>IF(SUM(O32)=0,"",SUM(O32))</f>
      </c>
      <c r="P33" s="2"/>
    </row>
    <row r="34" spans="1:16" ht="39.75" customHeight="1">
      <c r="A34" s="9"/>
      <c r="B34" s="9"/>
      <c r="C34" s="10"/>
      <c r="D34" s="10"/>
      <c r="E34" s="10"/>
      <c r="F34" s="10"/>
      <c r="G34" s="11"/>
      <c r="H34" s="11"/>
      <c r="I34" s="11"/>
      <c r="J34" s="11"/>
      <c r="K34" s="11"/>
      <c r="L34" s="11"/>
      <c r="M34" s="11"/>
      <c r="N34" s="11"/>
      <c r="O34" s="11"/>
      <c r="P34" s="2"/>
    </row>
    <row r="35" spans="1:16" ht="15" customHeight="1">
      <c r="A35" s="173" t="str">
        <f>"Inventurverzeichnis "&amp;IF(J15="","",J15)</f>
        <v>Inventurverzeichnis 2007</v>
      </c>
      <c r="B35" s="9"/>
      <c r="C35" s="10"/>
      <c r="D35" s="10"/>
      <c r="E35" s="10"/>
      <c r="F35" s="10"/>
      <c r="G35" s="11"/>
      <c r="H35" s="11"/>
      <c r="I35" s="11"/>
      <c r="J35" s="11"/>
      <c r="K35" s="11"/>
      <c r="L35" s="11"/>
      <c r="M35" s="11"/>
      <c r="N35" s="11"/>
      <c r="O35" s="11"/>
      <c r="P35" s="2"/>
    </row>
    <row r="36" spans="1:16" ht="15" customHeight="1">
      <c r="A36" s="175" t="str">
        <f>IF(I15="","",I15&amp;IF(M15="","",DOLLAR(M15,2)&amp;" — "&amp;J16))</f>
        <v>2. Investitionszuschuss: € 5.450,00 — Beginn der Abschreibung!</v>
      </c>
      <c r="B36" s="9"/>
      <c r="C36" s="10"/>
      <c r="D36" s="10"/>
      <c r="E36" s="10"/>
      <c r="F36" s="10"/>
      <c r="G36" s="11"/>
      <c r="H36" s="11"/>
      <c r="I36" s="11"/>
      <c r="J36" s="11"/>
      <c r="K36" s="11"/>
      <c r="L36" s="11"/>
      <c r="M36" s="11"/>
      <c r="N36" s="11"/>
      <c r="O36" s="11"/>
      <c r="P36" s="2"/>
    </row>
    <row r="37" spans="1:16" ht="24.75" customHeight="1">
      <c r="A37" s="177" t="str">
        <f>"Abschreibungsbasis: "&amp;DOLLAR(SUM(M9,M11,-M13,-M15),2)</f>
        <v>Abschreibungsbasis: € 139.895,00</v>
      </c>
      <c r="B37" s="9"/>
      <c r="C37" s="10"/>
      <c r="D37" s="10"/>
      <c r="E37" s="10"/>
      <c r="F37" s="10"/>
      <c r="G37" s="11"/>
      <c r="H37" s="11"/>
      <c r="I37" s="11"/>
      <c r="J37" s="11"/>
      <c r="K37" s="11"/>
      <c r="L37" s="11"/>
      <c r="M37" s="11"/>
      <c r="N37" s="11"/>
      <c r="O37" s="11"/>
      <c r="P37" s="2"/>
    </row>
    <row r="38" spans="1:16" ht="12.75" customHeight="1">
      <c r="A38" s="349" t="s">
        <v>0</v>
      </c>
      <c r="B38" s="350"/>
      <c r="C38" s="355" t="s">
        <v>1</v>
      </c>
      <c r="D38" s="61" t="s">
        <v>30</v>
      </c>
      <c r="E38" s="358" t="s">
        <v>88</v>
      </c>
      <c r="F38" s="359"/>
      <c r="G38" s="360"/>
      <c r="H38" s="62" t="s">
        <v>62</v>
      </c>
      <c r="I38" s="62" t="s">
        <v>17</v>
      </c>
      <c r="J38" s="89" t="s">
        <v>5</v>
      </c>
      <c r="K38" s="69" t="s">
        <v>7</v>
      </c>
      <c r="L38" s="62" t="s">
        <v>8</v>
      </c>
      <c r="M38" s="62" t="s">
        <v>9</v>
      </c>
      <c r="N38" s="62" t="s">
        <v>5</v>
      </c>
      <c r="O38" s="63" t="s">
        <v>7</v>
      </c>
      <c r="P38" s="2"/>
    </row>
    <row r="39" spans="1:16" ht="12.75" customHeight="1">
      <c r="A39" s="351"/>
      <c r="B39" s="352"/>
      <c r="C39" s="356"/>
      <c r="D39" s="59" t="s">
        <v>90</v>
      </c>
      <c r="E39" s="361" t="s">
        <v>42</v>
      </c>
      <c r="F39" s="362"/>
      <c r="G39" s="363"/>
      <c r="H39" s="60" t="s">
        <v>3</v>
      </c>
      <c r="I39" s="60" t="s">
        <v>3</v>
      </c>
      <c r="J39" s="90" t="s">
        <v>3</v>
      </c>
      <c r="K39" s="72" t="str">
        <f>"1.1."&amp;IF(J15="","",J15)</f>
        <v>1.1.2007</v>
      </c>
      <c r="L39" s="60" t="s">
        <v>3</v>
      </c>
      <c r="M39" s="60" t="s">
        <v>3</v>
      </c>
      <c r="N39" s="60" t="s">
        <v>3</v>
      </c>
      <c r="O39" s="64" t="str">
        <f>"31.12."&amp;IF(J15="","",J15)</f>
        <v>31.12.2007</v>
      </c>
      <c r="P39" s="2"/>
    </row>
    <row r="40" spans="1:16" ht="12.75" customHeight="1">
      <c r="A40" s="353"/>
      <c r="B40" s="354"/>
      <c r="C40" s="357"/>
      <c r="D40" s="59" t="s">
        <v>91</v>
      </c>
      <c r="E40" s="364" t="s">
        <v>89</v>
      </c>
      <c r="F40" s="365"/>
      <c r="G40" s="366"/>
      <c r="H40" s="60" t="s">
        <v>2</v>
      </c>
      <c r="I40" s="60" t="s">
        <v>92</v>
      </c>
      <c r="J40" s="91" t="s">
        <v>6</v>
      </c>
      <c r="K40" s="70" t="s">
        <v>2</v>
      </c>
      <c r="L40" s="60" t="s">
        <v>2</v>
      </c>
      <c r="M40" s="60" t="s">
        <v>2</v>
      </c>
      <c r="N40" s="60" t="s">
        <v>2</v>
      </c>
      <c r="O40" s="65" t="s">
        <v>2</v>
      </c>
      <c r="P40" s="2"/>
    </row>
    <row r="41" spans="1:16" ht="30" customHeight="1">
      <c r="A41" s="344" t="str">
        <f>IF(D1="","",D1)</f>
        <v>Holzsilo</v>
      </c>
      <c r="B41" s="345"/>
      <c r="C41" s="66">
        <f>IF(J11="","",J11)</f>
        <v>2006</v>
      </c>
      <c r="D41" s="66"/>
      <c r="E41" s="346"/>
      <c r="F41" s="347"/>
      <c r="G41" s="348"/>
      <c r="H41" s="68"/>
      <c r="I41" s="68">
        <f>IF(C11="","",C11)</f>
        <v>33</v>
      </c>
      <c r="J41" s="71"/>
      <c r="K41" s="74"/>
      <c r="L41" s="92"/>
      <c r="M41" s="92"/>
      <c r="N41" s="73"/>
      <c r="O41" s="75"/>
      <c r="P41" s="2"/>
    </row>
    <row r="42" spans="1:16" ht="19.5" customHeight="1">
      <c r="A42" s="200" t="s">
        <v>10</v>
      </c>
      <c r="B42" s="201"/>
      <c r="C42" s="201"/>
      <c r="D42" s="201"/>
      <c r="E42" s="201"/>
      <c r="F42" s="201"/>
      <c r="G42" s="201"/>
      <c r="H42" s="201"/>
      <c r="I42" s="201"/>
      <c r="J42" s="202"/>
      <c r="K42" s="93">
        <f>IF(SUM(K41)=0,"",SUM(K41))</f>
      </c>
      <c r="L42" s="96">
        <f>IF(SUM(L41)=0,"",SUM(L41))</f>
      </c>
      <c r="M42" s="96">
        <f>IF(SUM(M41)=0,"",SUM(M41))</f>
      </c>
      <c r="N42" s="94">
        <f>IF(SUM(N41)=0,"",SUM(N41))</f>
      </c>
      <c r="O42" s="95">
        <f>IF(SUM(O41)=0,"",SUM(O41))</f>
      </c>
      <c r="P42" s="2"/>
    </row>
    <row r="43" spans="1:16" ht="15">
      <c r="A43" s="36"/>
      <c r="B43" s="36"/>
      <c r="C43" s="37"/>
      <c r="D43" s="37"/>
      <c r="E43" s="37"/>
      <c r="F43" s="37"/>
      <c r="G43" s="38"/>
      <c r="H43" s="38"/>
      <c r="I43" s="38"/>
      <c r="J43" s="38"/>
      <c r="K43" s="38"/>
      <c r="L43" s="38"/>
      <c r="M43" s="38"/>
      <c r="N43" s="38"/>
      <c r="O43" s="8"/>
      <c r="P43" s="2"/>
    </row>
  </sheetData>
  <sheetProtection sheet="1" objects="1" scenarios="1"/>
  <mergeCells count="26">
    <mergeCell ref="A7:O7"/>
    <mergeCell ref="D1:O1"/>
    <mergeCell ref="E40:G40"/>
    <mergeCell ref="E39:G39"/>
    <mergeCell ref="C38:C40"/>
    <mergeCell ref="A38:B40"/>
    <mergeCell ref="E31:G31"/>
    <mergeCell ref="A20:B22"/>
    <mergeCell ref="C20:C22"/>
    <mergeCell ref="E20:G20"/>
    <mergeCell ref="A41:B41"/>
    <mergeCell ref="E41:G41"/>
    <mergeCell ref="E38:G38"/>
    <mergeCell ref="A42:J42"/>
    <mergeCell ref="E21:G21"/>
    <mergeCell ref="E22:G22"/>
    <mergeCell ref="A32:B32"/>
    <mergeCell ref="E32:G32"/>
    <mergeCell ref="A33:J33"/>
    <mergeCell ref="A23:B23"/>
    <mergeCell ref="E23:G23"/>
    <mergeCell ref="A24:J24"/>
    <mergeCell ref="A29:B31"/>
    <mergeCell ref="C29:C31"/>
    <mergeCell ref="E29:G29"/>
    <mergeCell ref="E30:G30"/>
  </mergeCells>
  <dataValidations count="1">
    <dataValidation type="list" allowBlank="1" showInputMessage="1" showErrorMessage="1" sqref="D1:O1">
      <formula1>Gebäude</formula1>
    </dataValidation>
  </dataValidations>
  <printOptions/>
  <pageMargins left="0.3937007874015748" right="0.3937007874015748" top="0.7874015748031497" bottom="0.7874015748031497" header="0" footer="0.3937007874015748"/>
  <pageSetup blackAndWhite="1" fitToHeight="1" fitToWidth="1" horizontalDpi="300" verticalDpi="300" orientation="portrait" paperSize="9" scale="76" r:id="rId2"/>
  <headerFooter alignWithMargins="0">
    <oddFooter>&amp;L&amp;"Arial,Kursiv"&amp;8&amp;D - &amp;T&amp;R&amp;"Arial,Fett Kursiv"&amp;8© Wolfgang Harasleben</oddFooter>
  </headerFooter>
  <drawing r:id="rId1"/>
</worksheet>
</file>

<file path=xl/worksheets/sheet17.xml><?xml version="1.0" encoding="utf-8"?>
<worksheet xmlns="http://schemas.openxmlformats.org/spreadsheetml/2006/main" xmlns:r="http://schemas.openxmlformats.org/officeDocument/2006/relationships">
  <sheetPr>
    <tabColor indexed="12"/>
    <pageSetUpPr fitToPage="1"/>
  </sheetPr>
  <dimension ref="A1:P43"/>
  <sheetViews>
    <sheetView showGridLines="0" showRowColHeaders="0" workbookViewId="0" topLeftCell="A1">
      <pane ySplit="16" topLeftCell="BM38" activePane="bottomLeft" state="frozen"/>
      <selection pane="topLeft" activeCell="E32" sqref="E32:G32"/>
      <selection pane="bottomLeft" activeCell="D1" sqref="D1:O1"/>
    </sheetView>
  </sheetViews>
  <sheetFormatPr defaultColWidth="11.421875" defaultRowHeight="12.75" zeroHeight="1"/>
  <cols>
    <col min="1" max="4" width="10.7109375" style="1" customWidth="1"/>
    <col min="5" max="5" width="1.7109375" style="1" customWidth="1"/>
    <col min="6" max="6" width="5.7109375" style="1" customWidth="1"/>
    <col min="7" max="7" width="1.7109375" style="1" customWidth="1"/>
    <col min="8" max="15" width="10.7109375" style="1" customWidth="1"/>
    <col min="16" max="16" width="11.421875" style="1" customWidth="1"/>
    <col min="17" max="16384" width="11.421875" style="1" hidden="1" customWidth="1"/>
  </cols>
  <sheetData>
    <row r="1" spans="1:16" ht="27">
      <c r="A1" s="3" t="str">
        <f>IF('G7'!A1="","",'G7'!A1)</f>
        <v>Beispiel</v>
      </c>
      <c r="B1" s="4"/>
      <c r="C1" s="4">
        <f>IF('G7'!C1="","",'G7'!C1)</f>
        <v>7</v>
      </c>
      <c r="D1" s="324" t="str">
        <f>IF('G7'!D1="","",'G7'!D1)</f>
        <v>Holzsilo</v>
      </c>
      <c r="E1" s="324">
        <f>IF('G7'!E1="","",'G7'!E1)</f>
      </c>
      <c r="F1" s="324">
        <f>IF('G7'!F1="","",'G7'!F1)</f>
      </c>
      <c r="G1" s="324">
        <f>IF('G7'!G1="","",'G7'!G1)</f>
      </c>
      <c r="H1" s="324">
        <f>IF('G7'!H1="","",'G7'!H1)</f>
      </c>
      <c r="I1" s="324">
        <f>IF('G7'!I1="","",'G7'!I1)</f>
      </c>
      <c r="J1" s="324">
        <f>IF('G7'!J1="","",'G7'!J1)</f>
      </c>
      <c r="K1" s="324">
        <f>IF('G7'!K1="","",'G7'!K1)</f>
      </c>
      <c r="L1" s="324">
        <f>IF('G7'!L1="","",'G7'!L1)</f>
      </c>
      <c r="M1" s="324">
        <f>IF('G7'!M1="","",'G7'!M1)</f>
      </c>
      <c r="N1" s="324">
        <f>IF('G7'!N1="","",'G7'!N1)</f>
      </c>
      <c r="O1" s="324">
        <f>IF('G7'!O1="","",'G7'!O1)</f>
      </c>
      <c r="P1" s="2"/>
    </row>
    <row r="2" spans="1:16" ht="4.5" customHeight="1">
      <c r="A2" s="28"/>
      <c r="B2" s="29"/>
      <c r="C2" s="29"/>
      <c r="D2" s="29"/>
      <c r="E2" s="29"/>
      <c r="F2" s="29"/>
      <c r="G2" s="29"/>
      <c r="H2" s="29"/>
      <c r="I2" s="29"/>
      <c r="J2" s="29"/>
      <c r="K2" s="29"/>
      <c r="L2" s="29"/>
      <c r="M2" s="29"/>
      <c r="N2" s="29"/>
      <c r="O2" s="29"/>
      <c r="P2" s="2"/>
    </row>
    <row r="3" spans="1:16" ht="15.75">
      <c r="A3" s="97" t="str">
        <f>IF('G7'!A3="","",'G7'!A3)</f>
        <v>■ Herstellungswert bekannt</v>
      </c>
      <c r="B3" s="98"/>
      <c r="C3" s="99"/>
      <c r="D3" s="99"/>
      <c r="E3" s="99"/>
      <c r="F3" s="99"/>
      <c r="G3" s="100"/>
      <c r="H3" s="100"/>
      <c r="I3" s="100"/>
      <c r="J3" s="100"/>
      <c r="K3" s="100"/>
      <c r="L3" s="101"/>
      <c r="M3" s="101"/>
      <c r="N3" s="101"/>
      <c r="O3" s="102"/>
      <c r="P3" s="2"/>
    </row>
    <row r="4" spans="1:16" ht="15.75">
      <c r="A4" s="97" t="str">
        <f>IF('G7'!A4="","",'G7'!A4)</f>
        <v>■ Errichtung in mehreren Bauetappen</v>
      </c>
      <c r="B4" s="98"/>
      <c r="C4" s="99"/>
      <c r="D4" s="99"/>
      <c r="E4" s="99"/>
      <c r="F4" s="99"/>
      <c r="G4" s="100"/>
      <c r="H4" s="100"/>
      <c r="I4" s="100"/>
      <c r="J4" s="100"/>
      <c r="K4" s="100"/>
      <c r="L4" s="101"/>
      <c r="M4" s="101"/>
      <c r="N4" s="101"/>
      <c r="O4" s="100"/>
      <c r="P4" s="2"/>
    </row>
    <row r="5" spans="1:16" ht="15.75">
      <c r="A5" s="97" t="str">
        <f>IF('G7'!A5="","",'G7'!A5)</f>
        <v>■ Investitionszuschuss gewährt</v>
      </c>
      <c r="B5" s="98"/>
      <c r="C5" s="99"/>
      <c r="D5" s="99"/>
      <c r="E5" s="99"/>
      <c r="F5" s="99"/>
      <c r="G5" s="100"/>
      <c r="H5" s="100"/>
      <c r="I5" s="100"/>
      <c r="J5" s="100"/>
      <c r="K5" s="100"/>
      <c r="L5" s="101"/>
      <c r="M5" s="101"/>
      <c r="N5" s="101"/>
      <c r="O5" s="100"/>
      <c r="P5" s="2"/>
    </row>
    <row r="6" spans="1:16" ht="4.5" customHeight="1">
      <c r="A6" s="103"/>
      <c r="B6" s="98"/>
      <c r="C6" s="99"/>
      <c r="D6" s="99"/>
      <c r="E6" s="99"/>
      <c r="F6" s="99"/>
      <c r="G6" s="100"/>
      <c r="H6" s="100"/>
      <c r="I6" s="100"/>
      <c r="J6" s="100"/>
      <c r="K6" s="100"/>
      <c r="L6" s="101"/>
      <c r="M6" s="101"/>
      <c r="N6" s="101"/>
      <c r="O6" s="100"/>
      <c r="P6" s="2"/>
    </row>
    <row r="7" spans="1:16" ht="49.5" customHeight="1">
      <c r="A7" s="203" t="str">
        <f>IF('G7'!A7="","",'G7'!A7)</f>
        <v>Ein HOLZSILO wurde 2005 (1. Bauabschnitt: € 87.207,00) und 2006 (2. Bauabschnitt: € 65.406,00) errichtet. Der Holzsilo wird 2006 voll in Betrieb genommen. 2006 wird der erste Teil des Investitionszuschusses (€ 7.268,00) und 2007 der zweite Teil des Investitionszuschusses (€ 5.450,00) ausbezahlt. Die Nutzungsdauer beträgt 33 Jahre.</v>
      </c>
      <c r="B7" s="203">
        <f>IF('G7'!B7="","",'G7'!B7)</f>
      </c>
      <c r="C7" s="203">
        <f>IF('G7'!C7="","",'G7'!C7)</f>
      </c>
      <c r="D7" s="203">
        <f>IF('G7'!D7="","",'G7'!D7)</f>
      </c>
      <c r="E7" s="203">
        <f>IF('G7'!E7="","",'G7'!E7)</f>
      </c>
      <c r="F7" s="203">
        <f>IF('G7'!F7="","",'G7'!F7)</f>
      </c>
      <c r="G7" s="203">
        <f>IF('G7'!G7="","",'G7'!G7)</f>
      </c>
      <c r="H7" s="203">
        <f>IF('G7'!H7="","",'G7'!H7)</f>
      </c>
      <c r="I7" s="203">
        <f>IF('G7'!I7="","",'G7'!I7)</f>
      </c>
      <c r="J7" s="203">
        <f>IF('G7'!J7="","",'G7'!J7)</f>
      </c>
      <c r="K7" s="203">
        <f>IF('G7'!K7="","",'G7'!K7)</f>
      </c>
      <c r="L7" s="203">
        <f>IF('G7'!L7="","",'G7'!L7)</f>
      </c>
      <c r="M7" s="203">
        <f>IF('G7'!M7="","",'G7'!M7)</f>
      </c>
      <c r="N7" s="203">
        <f>IF('G7'!N7="","",'G7'!N7)</f>
      </c>
      <c r="O7" s="203">
        <f>IF('G7'!O7="","",'G7'!O7)</f>
      </c>
      <c r="P7" s="2"/>
    </row>
    <row r="8" spans="1:16" ht="12" customHeight="1">
      <c r="A8" s="5"/>
      <c r="B8" s="6"/>
      <c r="C8" s="7"/>
      <c r="D8" s="7"/>
      <c r="E8" s="7"/>
      <c r="F8" s="7"/>
      <c r="G8" s="8"/>
      <c r="H8" s="8"/>
      <c r="I8" s="8"/>
      <c r="J8" s="8"/>
      <c r="K8" s="8"/>
      <c r="L8" s="8"/>
      <c r="M8" s="8"/>
      <c r="N8" s="8"/>
      <c r="O8" s="8"/>
      <c r="P8" s="2"/>
    </row>
    <row r="9" spans="1:16" ht="15">
      <c r="A9" s="80"/>
      <c r="B9" s="81" t="str">
        <f>IF('G7'!B9="","",'G7'!B9)</f>
        <v>Heuer = </v>
      </c>
      <c r="C9" s="30">
        <f>IF('G7'!C9="","",'G7'!C9)</f>
        <v>2007</v>
      </c>
      <c r="D9" s="82"/>
      <c r="E9" s="82"/>
      <c r="F9" s="80"/>
      <c r="G9" s="81"/>
      <c r="H9" s="80"/>
      <c r="I9" s="81" t="str">
        <f>IF('G7'!I9="","",'G7'!I9)</f>
        <v>1. Bauabschnitt: </v>
      </c>
      <c r="J9" s="108">
        <f>IF('G7'!J9="","",'G7'!J9)</f>
        <v>2005</v>
      </c>
      <c r="K9" s="80"/>
      <c r="L9" s="81" t="str">
        <f>IF('G7'!L9="","",'G7'!L9)</f>
        <v>Bausumme: </v>
      </c>
      <c r="M9" s="107">
        <f>IF('G7'!M9="","",'G7'!M9)</f>
        <v>87207</v>
      </c>
      <c r="N9" s="86" t="str">
        <f>IF('G7'!N9="","",'G7'!N9)</f>
        <v> €</v>
      </c>
      <c r="O9" s="84"/>
      <c r="P9" s="2"/>
    </row>
    <row r="10" spans="1:16" ht="3.75" customHeight="1">
      <c r="A10" s="80"/>
      <c r="B10" s="81"/>
      <c r="C10" s="80"/>
      <c r="D10" s="82"/>
      <c r="E10" s="82"/>
      <c r="F10" s="80"/>
      <c r="G10" s="81"/>
      <c r="H10" s="80"/>
      <c r="I10" s="80"/>
      <c r="J10" s="85"/>
      <c r="K10" s="80"/>
      <c r="L10" s="81"/>
      <c r="M10" s="80"/>
      <c r="N10" s="85"/>
      <c r="O10" s="84"/>
      <c r="P10" s="2"/>
    </row>
    <row r="11" spans="1:16" ht="15">
      <c r="A11" s="80"/>
      <c r="B11" s="81" t="str">
        <f>IF('G7'!B11="","",'G7'!B11)</f>
        <v>Nutzungsdauer = </v>
      </c>
      <c r="C11" s="108">
        <f>IF('G7'!C11="","",'G7'!C11)</f>
        <v>33</v>
      </c>
      <c r="D11" s="86" t="str">
        <f>IF('G7'!D11="","",'G7'!D11)</f>
        <v> Jahre</v>
      </c>
      <c r="E11" s="82"/>
      <c r="F11" s="80"/>
      <c r="G11" s="81"/>
      <c r="H11" s="80"/>
      <c r="I11" s="81" t="str">
        <f>IF('G7'!I11="","",'G7'!I11)</f>
        <v>2. Bauabschnitt: </v>
      </c>
      <c r="J11" s="108">
        <f>IF('G7'!J11="","",'G7'!J11)</f>
        <v>2006</v>
      </c>
      <c r="K11" s="80"/>
      <c r="L11" s="81" t="str">
        <f>IF('G7'!L11="","",'G7'!L11)</f>
        <v>Bausumme: </v>
      </c>
      <c r="M11" s="107">
        <f>IF('G7'!M11="","",'G7'!M11)</f>
        <v>65406</v>
      </c>
      <c r="N11" s="86" t="str">
        <f>IF('G7'!N11="","",'G7'!N11)</f>
        <v> €</v>
      </c>
      <c r="O11" s="84"/>
      <c r="P11" s="2"/>
    </row>
    <row r="12" spans="1:16" ht="3" customHeight="1">
      <c r="A12" s="80"/>
      <c r="B12" s="81"/>
      <c r="C12" s="81">
        <f>IF('G7'!C12="","",'G7'!C12)</f>
      </c>
      <c r="D12" s="86"/>
      <c r="E12" s="82"/>
      <c r="F12" s="80"/>
      <c r="G12" s="81"/>
      <c r="H12" s="80"/>
      <c r="I12" s="81"/>
      <c r="J12" s="81"/>
      <c r="K12" s="80"/>
      <c r="L12" s="81"/>
      <c r="M12" s="81"/>
      <c r="N12" s="86"/>
      <c r="O12" s="84"/>
      <c r="P12" s="2"/>
    </row>
    <row r="13" spans="1:16" ht="15">
      <c r="A13" s="80"/>
      <c r="B13" s="81" t="str">
        <f>IF('G7'!B13="","",'G7'!B13)</f>
        <v>Inbetriebnahme = </v>
      </c>
      <c r="C13" s="30">
        <f>IF('G7'!C13="","",'G7'!C13)</f>
        <v>2006</v>
      </c>
      <c r="D13" s="86" t="str">
        <f>IF('G7'!D13="","",'G7'!D13)</f>
        <v> und …………….….</v>
      </c>
      <c r="E13" s="82"/>
      <c r="F13" s="80"/>
      <c r="G13" s="81"/>
      <c r="H13" s="80"/>
      <c r="I13" s="81" t="str">
        <f>IF('G7'!I13="","",'G7'!I13)</f>
        <v>1. Investitionszuschuss: </v>
      </c>
      <c r="J13" s="30">
        <f>IF('G7'!J13="","",'G7'!J13)</f>
        <v>2006</v>
      </c>
      <c r="K13" s="80"/>
      <c r="L13" s="81" t="str">
        <f>IF('G7'!L13="","",'G7'!L13)</f>
        <v>Betrag: </v>
      </c>
      <c r="M13" s="107">
        <f>IF('G7'!M13="","",'G7'!M13)</f>
        <v>7268</v>
      </c>
      <c r="N13" s="86" t="str">
        <f>IF('G7'!N13="","",'G7'!N13)</f>
        <v> €</v>
      </c>
      <c r="O13" s="84"/>
      <c r="P13" s="2"/>
    </row>
    <row r="14" spans="1:16" ht="3" customHeight="1">
      <c r="A14" s="80"/>
      <c r="B14" s="81"/>
      <c r="C14" s="81"/>
      <c r="D14" s="86"/>
      <c r="E14" s="82"/>
      <c r="F14" s="80"/>
      <c r="G14" s="81"/>
      <c r="H14" s="80"/>
      <c r="I14" s="81"/>
      <c r="J14" s="81"/>
      <c r="K14" s="80"/>
      <c r="L14" s="81"/>
      <c r="M14" s="80"/>
      <c r="N14" s="86"/>
      <c r="O14" s="84"/>
      <c r="P14" s="2"/>
    </row>
    <row r="15" spans="1:16" ht="15">
      <c r="A15" s="80"/>
      <c r="B15" s="81"/>
      <c r="C15" s="81"/>
      <c r="D15" s="86">
        <f>IF('G7'!D15="","",'G7'!D15)</f>
      </c>
      <c r="E15" s="82"/>
      <c r="F15" s="80"/>
      <c r="G15" s="81"/>
      <c r="H15" s="80"/>
      <c r="I15" s="81" t="str">
        <f>IF('G7'!I15="","",'G7'!I15)</f>
        <v>2. Investitionszuschuss: </v>
      </c>
      <c r="J15" s="108">
        <f>IF('G7'!J15="","",'G7'!J15)</f>
        <v>2007</v>
      </c>
      <c r="K15" s="80"/>
      <c r="L15" s="81" t="str">
        <f>IF('G7'!L15="","",'G7'!L15)</f>
        <v>Betrag: </v>
      </c>
      <c r="M15" s="107">
        <f>IF('G7'!M15="","",'G7'!M15)</f>
        <v>5450</v>
      </c>
      <c r="N15" s="86" t="str">
        <f>IF('G7'!N15="","",'G7'!N15)</f>
        <v> €</v>
      </c>
      <c r="O15" s="84"/>
      <c r="P15" s="2"/>
    </row>
    <row r="16" spans="1:16" ht="21.75" customHeight="1">
      <c r="A16" s="5"/>
      <c r="B16" s="6"/>
      <c r="C16" s="7"/>
      <c r="D16" s="7"/>
      <c r="E16" s="7"/>
      <c r="F16" s="7"/>
      <c r="G16" s="8"/>
      <c r="H16" s="8"/>
      <c r="I16" s="8"/>
      <c r="J16" s="178" t="str">
        <f>IF('G7'!J16="","",'G7'!J16)</f>
        <v>Beginn der Abschreibung!</v>
      </c>
      <c r="K16" s="8"/>
      <c r="L16" s="8"/>
      <c r="M16" s="8"/>
      <c r="N16" s="8"/>
      <c r="O16" s="8"/>
      <c r="P16" s="2"/>
    </row>
    <row r="17" spans="1:16" ht="24.75" customHeight="1">
      <c r="A17" s="24"/>
      <c r="B17" s="25"/>
      <c r="C17" s="26"/>
      <c r="D17" s="26"/>
      <c r="E17" s="26"/>
      <c r="F17" s="26"/>
      <c r="G17" s="27"/>
      <c r="H17" s="27"/>
      <c r="I17" s="27"/>
      <c r="J17" s="27"/>
      <c r="K17" s="27"/>
      <c r="L17" s="27"/>
      <c r="M17" s="27"/>
      <c r="N17" s="27"/>
      <c r="O17" s="27"/>
      <c r="P17" s="2"/>
    </row>
    <row r="18" spans="1:16" ht="12.75" customHeight="1">
      <c r="A18" s="173" t="str">
        <f>IF('G7'!A18="","",'G7'!A18)</f>
        <v>Inventurverzeichnis 2005</v>
      </c>
      <c r="B18" s="25"/>
      <c r="C18" s="26"/>
      <c r="D18" s="26"/>
      <c r="E18" s="26"/>
      <c r="F18" s="26"/>
      <c r="G18" s="27"/>
      <c r="H18" s="27"/>
      <c r="I18" s="27"/>
      <c r="J18" s="27"/>
      <c r="K18" s="27"/>
      <c r="L18" s="27"/>
      <c r="M18" s="27"/>
      <c r="N18" s="27"/>
      <c r="O18" s="27"/>
      <c r="P18" s="2"/>
    </row>
    <row r="19" spans="1:16" ht="24.75" customHeight="1">
      <c r="A19" s="175" t="str">
        <f>IF('G7'!A19="","",'G7'!A19)</f>
        <v>1. Bauabschnitt: € 87.207,00</v>
      </c>
      <c r="B19" s="25"/>
      <c r="C19" s="167"/>
      <c r="D19" s="26"/>
      <c r="E19" s="26"/>
      <c r="F19" s="26"/>
      <c r="G19" s="27"/>
      <c r="H19" s="27"/>
      <c r="I19" s="27"/>
      <c r="J19" s="27"/>
      <c r="K19" s="27"/>
      <c r="L19" s="27"/>
      <c r="M19" s="27"/>
      <c r="N19" s="27"/>
      <c r="O19" s="27"/>
      <c r="P19" s="2"/>
    </row>
    <row r="20" spans="1:16" ht="12.75" customHeight="1">
      <c r="A20" s="349" t="s">
        <v>0</v>
      </c>
      <c r="B20" s="350"/>
      <c r="C20" s="355" t="s">
        <v>1</v>
      </c>
      <c r="D20" s="61" t="s">
        <v>30</v>
      </c>
      <c r="E20" s="358" t="s">
        <v>88</v>
      </c>
      <c r="F20" s="359"/>
      <c r="G20" s="360"/>
      <c r="H20" s="62" t="s">
        <v>62</v>
      </c>
      <c r="I20" s="62" t="s">
        <v>17</v>
      </c>
      <c r="J20" s="89" t="s">
        <v>5</v>
      </c>
      <c r="K20" s="69" t="s">
        <v>7</v>
      </c>
      <c r="L20" s="62" t="s">
        <v>8</v>
      </c>
      <c r="M20" s="62" t="s">
        <v>9</v>
      </c>
      <c r="N20" s="62" t="s">
        <v>5</v>
      </c>
      <c r="O20" s="63" t="s">
        <v>7</v>
      </c>
      <c r="P20" s="2"/>
    </row>
    <row r="21" spans="1:16" ht="12.75" customHeight="1">
      <c r="A21" s="351"/>
      <c r="B21" s="352"/>
      <c r="C21" s="356"/>
      <c r="D21" s="59" t="s">
        <v>90</v>
      </c>
      <c r="E21" s="361" t="s">
        <v>42</v>
      </c>
      <c r="F21" s="362"/>
      <c r="G21" s="363"/>
      <c r="H21" s="60" t="s">
        <v>3</v>
      </c>
      <c r="I21" s="60" t="s">
        <v>3</v>
      </c>
      <c r="J21" s="90" t="s">
        <v>3</v>
      </c>
      <c r="K21" s="72" t="str">
        <f>"1.1."&amp;IF(J9="","",J9)</f>
        <v>1.1.2005</v>
      </c>
      <c r="L21" s="60" t="s">
        <v>3</v>
      </c>
      <c r="M21" s="60" t="s">
        <v>3</v>
      </c>
      <c r="N21" s="60" t="s">
        <v>3</v>
      </c>
      <c r="O21" s="64" t="str">
        <f>"31.12."&amp;IF(J9="","",J9)</f>
        <v>31.12.2005</v>
      </c>
      <c r="P21" s="2"/>
    </row>
    <row r="22" spans="1:16" ht="12.75" customHeight="1">
      <c r="A22" s="353"/>
      <c r="B22" s="354"/>
      <c r="C22" s="357"/>
      <c r="D22" s="59" t="s">
        <v>91</v>
      </c>
      <c r="E22" s="364" t="s">
        <v>89</v>
      </c>
      <c r="F22" s="365"/>
      <c r="G22" s="366"/>
      <c r="H22" s="60" t="s">
        <v>2</v>
      </c>
      <c r="I22" s="60" t="s">
        <v>92</v>
      </c>
      <c r="J22" s="91" t="s">
        <v>6</v>
      </c>
      <c r="K22" s="70" t="s">
        <v>2</v>
      </c>
      <c r="L22" s="60" t="s">
        <v>2</v>
      </c>
      <c r="M22" s="60" t="s">
        <v>2</v>
      </c>
      <c r="N22" s="60" t="s">
        <v>2</v>
      </c>
      <c r="O22" s="65" t="s">
        <v>2</v>
      </c>
      <c r="P22" s="2"/>
    </row>
    <row r="23" spans="1:16" ht="30" customHeight="1">
      <c r="A23" s="344" t="str">
        <f>IF(D1="","",D1)</f>
        <v>Holzsilo</v>
      </c>
      <c r="B23" s="345"/>
      <c r="C23" s="66">
        <f>IF(J9="","",J9)</f>
        <v>2005</v>
      </c>
      <c r="D23" s="66"/>
      <c r="E23" s="346"/>
      <c r="F23" s="347"/>
      <c r="G23" s="348"/>
      <c r="H23" s="68"/>
      <c r="I23" s="68">
        <f>IF(C11="","",C11)</f>
        <v>33</v>
      </c>
      <c r="J23" s="71"/>
      <c r="K23" s="105"/>
      <c r="L23" s="67">
        <f>IF(M9="","",M9)</f>
        <v>87207</v>
      </c>
      <c r="M23" s="67"/>
      <c r="N23" s="68"/>
      <c r="O23" s="106">
        <f>IF(M9="","",M9)</f>
        <v>87207</v>
      </c>
      <c r="P23" s="2"/>
    </row>
    <row r="24" spans="1:16" ht="19.5" customHeight="1">
      <c r="A24" s="200" t="s">
        <v>10</v>
      </c>
      <c r="B24" s="201"/>
      <c r="C24" s="201"/>
      <c r="D24" s="201"/>
      <c r="E24" s="201"/>
      <c r="F24" s="201"/>
      <c r="G24" s="201"/>
      <c r="H24" s="201"/>
      <c r="I24" s="201"/>
      <c r="J24" s="202"/>
      <c r="K24" s="93">
        <f>IF(SUM(K23)=0,"",SUM(K23))</f>
      </c>
      <c r="L24" s="96">
        <f>IF(SUM(L23)=0,"",SUM(L23))</f>
        <v>87207</v>
      </c>
      <c r="M24" s="96">
        <f>IF(SUM(M23)=0,"",SUM(M23))</f>
      </c>
      <c r="N24" s="94">
        <f>IF(SUM(N23)=0,"",SUM(N23))</f>
      </c>
      <c r="O24" s="95">
        <f>IF(SUM(O23)=0,"",SUM(O23))</f>
        <v>87207</v>
      </c>
      <c r="P24" s="2"/>
    </row>
    <row r="25" spans="1:16" ht="39.75" customHeight="1">
      <c r="A25" s="9"/>
      <c r="B25" s="9"/>
      <c r="C25" s="10"/>
      <c r="D25" s="10"/>
      <c r="E25" s="10"/>
      <c r="F25" s="10"/>
      <c r="G25" s="11"/>
      <c r="H25" s="11"/>
      <c r="I25" s="11"/>
      <c r="J25" s="11"/>
      <c r="K25" s="11"/>
      <c r="L25" s="11"/>
      <c r="M25" s="11"/>
      <c r="N25" s="11"/>
      <c r="O25" s="11"/>
      <c r="P25" s="2"/>
    </row>
    <row r="26" spans="1:16" ht="15" customHeight="1">
      <c r="A26" s="173" t="str">
        <f>IF('G7'!A26="","",'G7'!A26)</f>
        <v>Inventurverzeichnis 2006</v>
      </c>
      <c r="B26" s="9"/>
      <c r="C26" s="10"/>
      <c r="D26" s="10"/>
      <c r="E26" s="10"/>
      <c r="F26" s="10"/>
      <c r="G26" s="11"/>
      <c r="H26" s="11"/>
      <c r="I26" s="11"/>
      <c r="J26" s="11"/>
      <c r="K26" s="11"/>
      <c r="L26" s="11"/>
      <c r="M26" s="11"/>
      <c r="N26" s="11"/>
      <c r="O26" s="11"/>
      <c r="P26" s="2"/>
    </row>
    <row r="27" spans="1:16" ht="15" customHeight="1">
      <c r="A27" s="174" t="str">
        <f>IF('G7'!A27="","",'G7'!A27)</f>
        <v>2. Bauabschnitt: € 65.406,00</v>
      </c>
      <c r="B27" s="9"/>
      <c r="C27" s="10"/>
      <c r="D27" s="10"/>
      <c r="E27" s="10"/>
      <c r="F27" s="10"/>
      <c r="G27" s="11"/>
      <c r="H27" s="11"/>
      <c r="I27" s="11"/>
      <c r="J27" s="11"/>
      <c r="K27" s="11"/>
      <c r="L27" s="11"/>
      <c r="M27" s="11"/>
      <c r="N27" s="11"/>
      <c r="O27" s="11"/>
      <c r="P27" s="2"/>
    </row>
    <row r="28" spans="1:16" ht="24.75" customHeight="1">
      <c r="A28" s="175" t="str">
        <f>IF('G7'!A28="","",'G7'!A28)</f>
        <v>1. Investitionszuschuss: € 7.268,00 — Inbetriebnahme</v>
      </c>
      <c r="B28" s="9"/>
      <c r="C28" s="10"/>
      <c r="D28" s="10"/>
      <c r="E28" s="10"/>
      <c r="F28" s="10"/>
      <c r="G28" s="11"/>
      <c r="H28" s="11"/>
      <c r="I28" s="11"/>
      <c r="J28" s="11"/>
      <c r="K28" s="11"/>
      <c r="L28" s="11"/>
      <c r="M28" s="11"/>
      <c r="N28" s="11"/>
      <c r="O28" s="11"/>
      <c r="P28" s="2"/>
    </row>
    <row r="29" spans="1:16" ht="12.75" customHeight="1">
      <c r="A29" s="349" t="s">
        <v>0</v>
      </c>
      <c r="B29" s="350"/>
      <c r="C29" s="355" t="s">
        <v>1</v>
      </c>
      <c r="D29" s="61" t="s">
        <v>30</v>
      </c>
      <c r="E29" s="358" t="s">
        <v>88</v>
      </c>
      <c r="F29" s="359"/>
      <c r="G29" s="360"/>
      <c r="H29" s="62" t="s">
        <v>62</v>
      </c>
      <c r="I29" s="62" t="s">
        <v>17</v>
      </c>
      <c r="J29" s="89" t="s">
        <v>5</v>
      </c>
      <c r="K29" s="69" t="s">
        <v>7</v>
      </c>
      <c r="L29" s="62" t="s">
        <v>8</v>
      </c>
      <c r="M29" s="62" t="s">
        <v>9</v>
      </c>
      <c r="N29" s="62" t="s">
        <v>5</v>
      </c>
      <c r="O29" s="63" t="s">
        <v>7</v>
      </c>
      <c r="P29" s="2"/>
    </row>
    <row r="30" spans="1:16" ht="12.75" customHeight="1">
      <c r="A30" s="351"/>
      <c r="B30" s="352"/>
      <c r="C30" s="356"/>
      <c r="D30" s="59" t="s">
        <v>90</v>
      </c>
      <c r="E30" s="361" t="s">
        <v>42</v>
      </c>
      <c r="F30" s="362"/>
      <c r="G30" s="363"/>
      <c r="H30" s="60" t="s">
        <v>3</v>
      </c>
      <c r="I30" s="60" t="s">
        <v>3</v>
      </c>
      <c r="J30" s="90" t="s">
        <v>3</v>
      </c>
      <c r="K30" s="72" t="str">
        <f>"1.1."&amp;IF(J11="","",J11)</f>
        <v>1.1.2006</v>
      </c>
      <c r="L30" s="60" t="s">
        <v>3</v>
      </c>
      <c r="M30" s="60" t="s">
        <v>3</v>
      </c>
      <c r="N30" s="60" t="s">
        <v>3</v>
      </c>
      <c r="O30" s="64" t="str">
        <f>"31.12."&amp;IF(J11="","",J11)</f>
        <v>31.12.2006</v>
      </c>
      <c r="P30" s="2"/>
    </row>
    <row r="31" spans="1:16" ht="12.75" customHeight="1">
      <c r="A31" s="353"/>
      <c r="B31" s="354"/>
      <c r="C31" s="357"/>
      <c r="D31" s="59" t="s">
        <v>91</v>
      </c>
      <c r="E31" s="364" t="s">
        <v>89</v>
      </c>
      <c r="F31" s="365"/>
      <c r="G31" s="366"/>
      <c r="H31" s="60" t="s">
        <v>261</v>
      </c>
      <c r="I31" s="60" t="s">
        <v>92</v>
      </c>
      <c r="J31" s="91" t="s">
        <v>6</v>
      </c>
      <c r="K31" s="70" t="s">
        <v>2</v>
      </c>
      <c r="L31" s="60" t="s">
        <v>2</v>
      </c>
      <c r="M31" s="60" t="s">
        <v>2</v>
      </c>
      <c r="N31" s="60" t="s">
        <v>2</v>
      </c>
      <c r="O31" s="65" t="s">
        <v>2</v>
      </c>
      <c r="P31" s="2"/>
    </row>
    <row r="32" spans="1:16" ht="30" customHeight="1">
      <c r="A32" s="344" t="str">
        <f>IF(D1="","",D1)</f>
        <v>Holzsilo</v>
      </c>
      <c r="B32" s="345"/>
      <c r="C32" s="66">
        <f>IF(J11="","",J11)</f>
        <v>2006</v>
      </c>
      <c r="D32" s="66"/>
      <c r="E32" s="346"/>
      <c r="F32" s="347"/>
      <c r="G32" s="348"/>
      <c r="H32" s="68"/>
      <c r="I32" s="68">
        <f>IF(C11="","",C11)</f>
        <v>33</v>
      </c>
      <c r="J32" s="71"/>
      <c r="K32" s="105">
        <f>IF(M9="","",M9)</f>
        <v>87207</v>
      </c>
      <c r="L32" s="67">
        <f>IF(M11="","",M11-IF(M13="","",M13))</f>
        <v>58138</v>
      </c>
      <c r="M32" s="67"/>
      <c r="N32" s="68"/>
      <c r="O32" s="106">
        <f>IF(AND(K32="",L32=""),"",SUM(K32:L32))</f>
        <v>145345</v>
      </c>
      <c r="P32" s="2"/>
    </row>
    <row r="33" spans="1:16" ht="19.5" customHeight="1">
      <c r="A33" s="200" t="s">
        <v>10</v>
      </c>
      <c r="B33" s="201"/>
      <c r="C33" s="201"/>
      <c r="D33" s="201"/>
      <c r="E33" s="201"/>
      <c r="F33" s="201"/>
      <c r="G33" s="201"/>
      <c r="H33" s="201"/>
      <c r="I33" s="201"/>
      <c r="J33" s="202"/>
      <c r="K33" s="93">
        <f>IF(SUM(K32)=0,"",SUM(K32))</f>
        <v>87207</v>
      </c>
      <c r="L33" s="96">
        <f>IF(SUM(L32)=0,"",SUM(L32))</f>
        <v>58138</v>
      </c>
      <c r="M33" s="96">
        <f>IF(SUM(M32)=0,"",SUM(M32))</f>
      </c>
      <c r="N33" s="94">
        <f>IF(SUM(N32)=0,"",SUM(N32))</f>
      </c>
      <c r="O33" s="95">
        <f>IF(SUM(O32)=0,"",SUM(O32))</f>
        <v>145345</v>
      </c>
      <c r="P33" s="2"/>
    </row>
    <row r="34" spans="1:16" ht="39.75" customHeight="1">
      <c r="A34" s="9"/>
      <c r="B34" s="9"/>
      <c r="C34" s="10"/>
      <c r="D34" s="10"/>
      <c r="E34" s="10"/>
      <c r="F34" s="10"/>
      <c r="G34" s="11"/>
      <c r="H34" s="11"/>
      <c r="I34" s="11"/>
      <c r="J34" s="11"/>
      <c r="K34" s="11"/>
      <c r="L34" s="11"/>
      <c r="M34" s="11"/>
      <c r="N34" s="11"/>
      <c r="O34" s="11"/>
      <c r="P34" s="2"/>
    </row>
    <row r="35" spans="1:16" ht="15" customHeight="1">
      <c r="A35" s="173" t="str">
        <f>IF('G7'!A35="","",'G7'!A35)</f>
        <v>Inventurverzeichnis 2007</v>
      </c>
      <c r="B35" s="9"/>
      <c r="C35" s="10"/>
      <c r="D35" s="10"/>
      <c r="E35" s="10"/>
      <c r="F35" s="10"/>
      <c r="G35" s="11"/>
      <c r="H35" s="11"/>
      <c r="I35" s="11"/>
      <c r="J35" s="11"/>
      <c r="K35" s="11"/>
      <c r="L35" s="11"/>
      <c r="M35" s="11"/>
      <c r="N35" s="11"/>
      <c r="O35" s="11"/>
      <c r="P35" s="2"/>
    </row>
    <row r="36" spans="1:16" ht="15" customHeight="1">
      <c r="A36" s="174" t="str">
        <f>IF('G7'!A36="","",'G7'!A36)</f>
        <v>2. Investitionszuschuss: € 5.450,00 — Beginn der Abschreibung!</v>
      </c>
      <c r="B36" s="9"/>
      <c r="C36" s="10"/>
      <c r="D36" s="10"/>
      <c r="E36" s="10"/>
      <c r="F36" s="10"/>
      <c r="G36" s="11"/>
      <c r="H36" s="11"/>
      <c r="I36" s="11"/>
      <c r="J36" s="11"/>
      <c r="K36" s="11"/>
      <c r="L36" s="11"/>
      <c r="M36" s="11"/>
      <c r="N36" s="11"/>
      <c r="O36" s="11"/>
      <c r="P36" s="2"/>
    </row>
    <row r="37" spans="1:16" ht="24.75" customHeight="1">
      <c r="A37" s="175" t="str">
        <f>IF('G7'!A37="","",'G7'!A37)</f>
        <v>Abschreibungsbasis: € 139.895,00</v>
      </c>
      <c r="B37" s="9"/>
      <c r="C37" s="10"/>
      <c r="D37" s="10"/>
      <c r="E37" s="10"/>
      <c r="F37" s="10"/>
      <c r="G37" s="11"/>
      <c r="H37" s="11"/>
      <c r="I37" s="11"/>
      <c r="J37" s="11"/>
      <c r="K37" s="11"/>
      <c r="L37" s="11"/>
      <c r="M37" s="11"/>
      <c r="N37" s="11"/>
      <c r="O37" s="11"/>
      <c r="P37" s="2"/>
    </row>
    <row r="38" spans="1:16" ht="12.75" customHeight="1">
      <c r="A38" s="349" t="s">
        <v>0</v>
      </c>
      <c r="B38" s="350"/>
      <c r="C38" s="355" t="s">
        <v>1</v>
      </c>
      <c r="D38" s="61" t="s">
        <v>30</v>
      </c>
      <c r="E38" s="358" t="s">
        <v>88</v>
      </c>
      <c r="F38" s="359"/>
      <c r="G38" s="360"/>
      <c r="H38" s="62" t="s">
        <v>62</v>
      </c>
      <c r="I38" s="62" t="s">
        <v>17</v>
      </c>
      <c r="J38" s="89" t="s">
        <v>5</v>
      </c>
      <c r="K38" s="69" t="s">
        <v>7</v>
      </c>
      <c r="L38" s="62" t="s">
        <v>8</v>
      </c>
      <c r="M38" s="62" t="s">
        <v>9</v>
      </c>
      <c r="N38" s="62" t="s">
        <v>5</v>
      </c>
      <c r="O38" s="63" t="s">
        <v>7</v>
      </c>
      <c r="P38" s="2"/>
    </row>
    <row r="39" spans="1:16" ht="12.75" customHeight="1">
      <c r="A39" s="351"/>
      <c r="B39" s="352"/>
      <c r="C39" s="356"/>
      <c r="D39" s="59" t="s">
        <v>90</v>
      </c>
      <c r="E39" s="361" t="s">
        <v>42</v>
      </c>
      <c r="F39" s="362"/>
      <c r="G39" s="363"/>
      <c r="H39" s="60" t="s">
        <v>3</v>
      </c>
      <c r="I39" s="60" t="s">
        <v>3</v>
      </c>
      <c r="J39" s="90" t="s">
        <v>3</v>
      </c>
      <c r="K39" s="72" t="str">
        <f>"1.1."&amp;IF(J15="","",J15)</f>
        <v>1.1.2007</v>
      </c>
      <c r="L39" s="60" t="s">
        <v>3</v>
      </c>
      <c r="M39" s="60" t="s">
        <v>3</v>
      </c>
      <c r="N39" s="60" t="s">
        <v>3</v>
      </c>
      <c r="O39" s="64" t="str">
        <f>"31.12."&amp;IF(J15="","",J15)</f>
        <v>31.12.2007</v>
      </c>
      <c r="P39" s="2"/>
    </row>
    <row r="40" spans="1:16" ht="12.75" customHeight="1">
      <c r="A40" s="353"/>
      <c r="B40" s="354"/>
      <c r="C40" s="357"/>
      <c r="D40" s="59" t="s">
        <v>91</v>
      </c>
      <c r="E40" s="364" t="s">
        <v>89</v>
      </c>
      <c r="F40" s="365"/>
      <c r="G40" s="366"/>
      <c r="H40" s="60" t="s">
        <v>2</v>
      </c>
      <c r="I40" s="60" t="s">
        <v>92</v>
      </c>
      <c r="J40" s="91" t="s">
        <v>6</v>
      </c>
      <c r="K40" s="70" t="s">
        <v>2</v>
      </c>
      <c r="L40" s="60" t="s">
        <v>2</v>
      </c>
      <c r="M40" s="60" t="s">
        <v>2</v>
      </c>
      <c r="N40" s="60" t="s">
        <v>2</v>
      </c>
      <c r="O40" s="65" t="s">
        <v>2</v>
      </c>
      <c r="P40" s="2"/>
    </row>
    <row r="41" spans="1:16" ht="30" customHeight="1">
      <c r="A41" s="344" t="str">
        <f>IF(D1="","",D1)</f>
        <v>Holzsilo</v>
      </c>
      <c r="B41" s="345"/>
      <c r="C41" s="66">
        <f>IF(J11="","",J11)</f>
        <v>2006</v>
      </c>
      <c r="D41" s="66"/>
      <c r="E41" s="346"/>
      <c r="F41" s="347"/>
      <c r="G41" s="348"/>
      <c r="H41" s="68"/>
      <c r="I41" s="68">
        <f>IF(C11="","",C11)</f>
        <v>33</v>
      </c>
      <c r="J41" s="71">
        <f>IF(N41="","",N41)</f>
        <v>4239.242424242424</v>
      </c>
      <c r="K41" s="105">
        <f>IF(O32="","",O32)</f>
        <v>145345</v>
      </c>
      <c r="L41" s="67">
        <f>IF(M15="","",-M15)</f>
        <v>-5450</v>
      </c>
      <c r="M41" s="67"/>
      <c r="N41" s="68">
        <f>IF(AND(K41="",L41="",C11=""),"",SUM(K41:L41)/C11)</f>
        <v>4239.242424242424</v>
      </c>
      <c r="O41" s="106">
        <f>IF(AND(K41="",L41="",N41=""),"",SUM(K41:L41,-N41))</f>
        <v>135655.75757575757</v>
      </c>
      <c r="P41" s="2"/>
    </row>
    <row r="42" spans="1:16" ht="19.5" customHeight="1">
      <c r="A42" s="200" t="s">
        <v>10</v>
      </c>
      <c r="B42" s="201"/>
      <c r="C42" s="201"/>
      <c r="D42" s="201"/>
      <c r="E42" s="201"/>
      <c r="F42" s="201"/>
      <c r="G42" s="201"/>
      <c r="H42" s="201"/>
      <c r="I42" s="201"/>
      <c r="J42" s="202"/>
      <c r="K42" s="93">
        <f>IF(SUM(K41)=0,"",SUM(K41))</f>
        <v>145345</v>
      </c>
      <c r="L42" s="96">
        <f>IF(SUM(L41)=0,"",SUM(L41))</f>
        <v>-5450</v>
      </c>
      <c r="M42" s="96">
        <f>IF(SUM(M41)=0,"",SUM(M41))</f>
      </c>
      <c r="N42" s="94">
        <f>IF(SUM(N41)=0,"",SUM(N41))</f>
        <v>4239.242424242424</v>
      </c>
      <c r="O42" s="95">
        <f>IF(SUM(O41)=0,"",SUM(O41))</f>
        <v>135655.75757575757</v>
      </c>
      <c r="P42" s="2"/>
    </row>
    <row r="43" spans="1:16" ht="15">
      <c r="A43" s="36"/>
      <c r="B43" s="36"/>
      <c r="C43" s="37"/>
      <c r="D43" s="37"/>
      <c r="E43" s="37"/>
      <c r="F43" s="37"/>
      <c r="G43" s="38"/>
      <c r="H43" s="38"/>
      <c r="I43" s="38"/>
      <c r="J43" s="38"/>
      <c r="K43" s="38"/>
      <c r="L43" s="38"/>
      <c r="M43" s="38"/>
      <c r="N43" s="38"/>
      <c r="O43" s="8"/>
      <c r="P43" s="2"/>
    </row>
  </sheetData>
  <sheetProtection sheet="1" objects="1" scenarios="1"/>
  <mergeCells count="26">
    <mergeCell ref="A42:J42"/>
    <mergeCell ref="A7:O7"/>
    <mergeCell ref="C38:C40"/>
    <mergeCell ref="D1:O1"/>
    <mergeCell ref="E39:G39"/>
    <mergeCell ref="E40:G40"/>
    <mergeCell ref="E38:G38"/>
    <mergeCell ref="E41:G41"/>
    <mergeCell ref="A41:B41"/>
    <mergeCell ref="A20:B22"/>
    <mergeCell ref="C20:C22"/>
    <mergeCell ref="E20:G20"/>
    <mergeCell ref="E21:G21"/>
    <mergeCell ref="E22:G22"/>
    <mergeCell ref="A38:B40"/>
    <mergeCell ref="A32:B32"/>
    <mergeCell ref="E32:G32"/>
    <mergeCell ref="A33:J33"/>
    <mergeCell ref="E30:G30"/>
    <mergeCell ref="E31:G31"/>
    <mergeCell ref="A23:B23"/>
    <mergeCell ref="E23:G23"/>
    <mergeCell ref="A24:J24"/>
    <mergeCell ref="A29:B31"/>
    <mergeCell ref="C29:C31"/>
    <mergeCell ref="E29:G29"/>
  </mergeCells>
  <printOptions/>
  <pageMargins left="0.3937007874015748" right="0.3937007874015748" top="0.7874015748031497" bottom="0.7874015748031497" header="0" footer="0.3937007874015748"/>
  <pageSetup blackAndWhite="1" fitToHeight="1" fitToWidth="1" horizontalDpi="300" verticalDpi="300" orientation="portrait" paperSize="9" scale="76" r:id="rId2"/>
  <headerFooter alignWithMargins="0">
    <oddFooter>&amp;L&amp;"Arial,Kursiv"&amp;8&amp;D - &amp;T&amp;R&amp;"Arial,Fett Kursiv"&amp;8© Wolfgang Harasleben</oddFooter>
  </headerFooter>
  <drawing r:id="rId1"/>
</worksheet>
</file>

<file path=xl/worksheets/sheet18.xml><?xml version="1.0" encoding="utf-8"?>
<worksheet xmlns="http://schemas.openxmlformats.org/spreadsheetml/2006/main" xmlns:r="http://schemas.openxmlformats.org/officeDocument/2006/relationships">
  <sheetPr>
    <tabColor indexed="10"/>
    <pageSetUpPr fitToPage="1"/>
  </sheetPr>
  <dimension ref="A1:R68"/>
  <sheetViews>
    <sheetView showGridLines="0" showRowColHeaders="0" workbookViewId="0" topLeftCell="A1">
      <pane ySplit="16" topLeftCell="BM17" activePane="bottomLeft" state="frozen"/>
      <selection pane="topLeft" activeCell="E32" sqref="E32:G32"/>
      <selection pane="bottomLeft" activeCell="D1" sqref="D1:Q1"/>
    </sheetView>
  </sheetViews>
  <sheetFormatPr defaultColWidth="11.421875" defaultRowHeight="12.75" zeroHeight="1"/>
  <cols>
    <col min="1" max="4" width="10.7109375" style="1" customWidth="1"/>
    <col min="5" max="5" width="1.7109375" style="1" customWidth="1"/>
    <col min="6" max="6" width="5.7109375" style="1" customWidth="1"/>
    <col min="7" max="7" width="1.7109375" style="1" customWidth="1"/>
    <col min="8" max="9" width="10.7109375" style="1" customWidth="1"/>
    <col min="10" max="10" width="1.7109375" style="1" customWidth="1"/>
    <col min="11" max="11" width="10.7109375" style="1" customWidth="1"/>
    <col min="12" max="12" width="1.7109375" style="1" customWidth="1"/>
    <col min="13" max="17" width="10.7109375" style="1" customWidth="1"/>
    <col min="18" max="18" width="11.421875" style="1" customWidth="1"/>
    <col min="19" max="16384" width="11.421875" style="1" hidden="1" customWidth="1"/>
  </cols>
  <sheetData>
    <row r="1" spans="1:18" ht="27">
      <c r="A1" s="16" t="s">
        <v>12</v>
      </c>
      <c r="B1" s="17"/>
      <c r="C1" s="17">
        <v>8</v>
      </c>
      <c r="D1" s="301" t="s">
        <v>177</v>
      </c>
      <c r="E1" s="301"/>
      <c r="F1" s="301"/>
      <c r="G1" s="301"/>
      <c r="H1" s="301"/>
      <c r="I1" s="301"/>
      <c r="J1" s="301"/>
      <c r="K1" s="301"/>
      <c r="L1" s="301"/>
      <c r="M1" s="301"/>
      <c r="N1" s="301"/>
      <c r="O1" s="301"/>
      <c r="P1" s="301"/>
      <c r="Q1" s="301"/>
      <c r="R1" s="2"/>
    </row>
    <row r="2" spans="1:18" ht="4.5" customHeight="1">
      <c r="A2" s="28"/>
      <c r="B2" s="29"/>
      <c r="C2" s="29"/>
      <c r="D2" s="29"/>
      <c r="E2" s="29"/>
      <c r="F2" s="29"/>
      <c r="G2" s="29"/>
      <c r="H2" s="29"/>
      <c r="I2" s="29"/>
      <c r="J2" s="29"/>
      <c r="K2" s="29"/>
      <c r="L2" s="29"/>
      <c r="M2" s="29"/>
      <c r="N2" s="29"/>
      <c r="O2" s="29"/>
      <c r="P2" s="29"/>
      <c r="Q2" s="29"/>
      <c r="R2" s="2"/>
    </row>
    <row r="3" spans="1:18" ht="15.75">
      <c r="A3" s="35" t="s">
        <v>98</v>
      </c>
      <c r="B3" s="32"/>
      <c r="C3" s="33"/>
      <c r="D3" s="33"/>
      <c r="E3" s="33"/>
      <c r="F3" s="33"/>
      <c r="G3" s="34"/>
      <c r="H3" s="34"/>
      <c r="I3" s="34"/>
      <c r="J3" s="34"/>
      <c r="K3" s="34"/>
      <c r="L3" s="34"/>
      <c r="M3" s="34"/>
      <c r="N3" s="34"/>
      <c r="O3" s="34"/>
      <c r="P3" s="34"/>
      <c r="Q3" s="34"/>
      <c r="R3" s="2"/>
    </row>
    <row r="4" spans="1:18" ht="15.75">
      <c r="A4" s="35" t="s">
        <v>238</v>
      </c>
      <c r="B4" s="32"/>
      <c r="C4" s="33"/>
      <c r="D4" s="33"/>
      <c r="E4" s="33"/>
      <c r="F4" s="33"/>
      <c r="G4" s="34"/>
      <c r="H4" s="34"/>
      <c r="I4" s="34"/>
      <c r="J4" s="34"/>
      <c r="K4" s="34"/>
      <c r="L4" s="34"/>
      <c r="M4" s="34"/>
      <c r="N4" s="34"/>
      <c r="O4" s="34"/>
      <c r="P4" s="34"/>
      <c r="Q4" s="34"/>
      <c r="R4" s="2"/>
    </row>
    <row r="5" spans="1:18" ht="15.75">
      <c r="A5" s="35" t="s">
        <v>45</v>
      </c>
      <c r="B5" s="32"/>
      <c r="C5" s="33"/>
      <c r="D5" s="33"/>
      <c r="E5" s="33"/>
      <c r="F5" s="33"/>
      <c r="G5" s="34"/>
      <c r="H5" s="34"/>
      <c r="I5" s="34"/>
      <c r="J5" s="34"/>
      <c r="K5" s="34"/>
      <c r="L5" s="34"/>
      <c r="M5" s="34"/>
      <c r="N5" s="34"/>
      <c r="O5" s="34"/>
      <c r="P5" s="34"/>
      <c r="Q5" s="34"/>
      <c r="R5" s="2"/>
    </row>
    <row r="6" spans="1:18" ht="4.5" customHeight="1">
      <c r="A6" s="31"/>
      <c r="B6" s="32"/>
      <c r="C6" s="33"/>
      <c r="D6" s="33"/>
      <c r="E6" s="33"/>
      <c r="F6" s="33"/>
      <c r="G6" s="34"/>
      <c r="H6" s="34"/>
      <c r="I6" s="34"/>
      <c r="J6" s="34"/>
      <c r="K6" s="34"/>
      <c r="L6" s="34"/>
      <c r="M6" s="34"/>
      <c r="N6" s="34"/>
      <c r="O6" s="34"/>
      <c r="P6" s="34"/>
      <c r="Q6" s="34"/>
      <c r="R6" s="2"/>
    </row>
    <row r="7" spans="1:18" ht="63.75" customHeight="1">
      <c r="A7" s="203" t="str">
        <f>IF(C11="","Ein Massivbau, dessen Errichtungsjahr unbekannt ist, der sich aber noch ","Ein "&amp;C11&amp;" errichteter Massivbau, der sich noch")&amp;" in einem sehr guten Bauzustand befindet, wird als "&amp;UPPER(D1)&amp;" genutzt. "&amp;IF(C11="","Das Alter des Gebäudes ist nicht bekannt,","Das Gebäude ist älter als die wirtschaftliche Nutzungsdauer,")&amp;" der Herstellungswert ist unbekannt. Mit einer Restnutzungsdauer von "&amp;C15&amp;" Jahren kann noch gerechnet werden. Die Länge beträgt "&amp;I9&amp;" m, die Breite "&amp;I11&amp;" m, die Mauerhöhe "&amp;I13&amp;" m und die halbe Dachstuhlhöhe "&amp;I15&amp;" m."</f>
        <v>Ein Massivbau, dessen Errichtungsjahr unbekannt ist, der sich aber noch  in einem sehr guten Bauzustand befindet, wird als RINDERSTALL genutzt. Das Alter des Gebäudes ist nicht bekannt, der Herstellungswert ist unbekannt. Mit einer Restnutzungsdauer von 10 Jahren kann noch gerechnet werden. Die Länge beträgt 20 m, die Breite 9 m, die Mauerhöhe 3 m und die halbe Dachstuhlhöhe 2 m.</v>
      </c>
      <c r="B7" s="203"/>
      <c r="C7" s="203"/>
      <c r="D7" s="203"/>
      <c r="E7" s="203"/>
      <c r="F7" s="203"/>
      <c r="G7" s="203"/>
      <c r="H7" s="203"/>
      <c r="I7" s="203"/>
      <c r="J7" s="203"/>
      <c r="K7" s="203"/>
      <c r="L7" s="203"/>
      <c r="M7" s="203"/>
      <c r="N7" s="203"/>
      <c r="O7" s="203"/>
      <c r="P7" s="203"/>
      <c r="Q7" s="203"/>
      <c r="R7" s="2"/>
    </row>
    <row r="8" spans="1:18" ht="15">
      <c r="A8" s="5"/>
      <c r="B8" s="6"/>
      <c r="C8" s="7"/>
      <c r="D8" s="7"/>
      <c r="E8" s="7"/>
      <c r="F8" s="7"/>
      <c r="G8" s="8"/>
      <c r="H8" s="8"/>
      <c r="I8" s="8"/>
      <c r="J8" s="8"/>
      <c r="K8" s="8"/>
      <c r="L8" s="8"/>
      <c r="M8" s="8"/>
      <c r="N8" s="8"/>
      <c r="O8" s="8"/>
      <c r="P8" s="8"/>
      <c r="Q8" s="8"/>
      <c r="R8" s="2"/>
    </row>
    <row r="9" spans="1:18" ht="15">
      <c r="A9" s="80"/>
      <c r="B9" s="81" t="s">
        <v>94</v>
      </c>
      <c r="C9" s="30">
        <f>IF(Jahr!D4="","",Jahr!D4)</f>
        <v>2007</v>
      </c>
      <c r="D9" s="82"/>
      <c r="E9" s="80"/>
      <c r="F9" s="80"/>
      <c r="G9" s="80"/>
      <c r="H9" s="81" t="s">
        <v>231</v>
      </c>
      <c r="I9" s="119">
        <v>20</v>
      </c>
      <c r="J9" s="83" t="s">
        <v>230</v>
      </c>
      <c r="K9" s="83"/>
      <c r="L9" s="8"/>
      <c r="M9" s="8"/>
      <c r="N9" s="81" t="s">
        <v>100</v>
      </c>
      <c r="O9" s="78">
        <v>167.87</v>
      </c>
      <c r="P9" s="86" t="s">
        <v>28</v>
      </c>
      <c r="Q9" s="84"/>
      <c r="R9" s="2"/>
    </row>
    <row r="10" spans="1:18" ht="3.75" customHeight="1">
      <c r="A10" s="80"/>
      <c r="B10" s="81"/>
      <c r="C10" s="80"/>
      <c r="D10" s="82"/>
      <c r="E10" s="80"/>
      <c r="F10" s="80"/>
      <c r="G10" s="80"/>
      <c r="H10" s="81"/>
      <c r="I10" s="80"/>
      <c r="J10" s="85"/>
      <c r="K10" s="85"/>
      <c r="L10" s="8"/>
      <c r="M10" s="8"/>
      <c r="N10" s="81"/>
      <c r="O10" s="80"/>
      <c r="P10" s="85"/>
      <c r="Q10" s="84"/>
      <c r="R10" s="2"/>
    </row>
    <row r="11" spans="1:18" ht="15">
      <c r="A11" s="80"/>
      <c r="B11" s="81" t="s">
        <v>95</v>
      </c>
      <c r="C11" s="79"/>
      <c r="D11" s="84"/>
      <c r="E11" s="80"/>
      <c r="F11" s="80"/>
      <c r="G11" s="80"/>
      <c r="H11" s="81" t="s">
        <v>232</v>
      </c>
      <c r="I11" s="119">
        <v>9</v>
      </c>
      <c r="J11" s="83" t="s">
        <v>230</v>
      </c>
      <c r="K11" s="83"/>
      <c r="L11" s="80"/>
      <c r="M11" s="80"/>
      <c r="N11" s="81"/>
      <c r="O11" s="80"/>
      <c r="P11" s="80"/>
      <c r="Q11" s="84"/>
      <c r="R11" s="2"/>
    </row>
    <row r="12" spans="1:18" ht="3" customHeight="1">
      <c r="A12" s="80"/>
      <c r="B12" s="81"/>
      <c r="C12" s="84"/>
      <c r="D12" s="84"/>
      <c r="E12" s="80"/>
      <c r="F12" s="80"/>
      <c r="G12" s="80"/>
      <c r="H12" s="81"/>
      <c r="I12" s="81"/>
      <c r="J12" s="86"/>
      <c r="K12" s="86"/>
      <c r="L12" s="8"/>
      <c r="M12" s="8"/>
      <c r="N12" s="81"/>
      <c r="O12" s="80"/>
      <c r="P12" s="80"/>
      <c r="Q12" s="84"/>
      <c r="R12" s="2"/>
    </row>
    <row r="13" spans="1:18" ht="15">
      <c r="A13" s="80"/>
      <c r="B13" s="81" t="s">
        <v>234</v>
      </c>
      <c r="C13" s="79">
        <v>40</v>
      </c>
      <c r="D13" s="86" t="s">
        <v>27</v>
      </c>
      <c r="E13" s="80"/>
      <c r="F13" s="80"/>
      <c r="G13" s="80"/>
      <c r="H13" s="81" t="s">
        <v>235</v>
      </c>
      <c r="I13" s="119">
        <v>3</v>
      </c>
      <c r="J13" s="83" t="s">
        <v>230</v>
      </c>
      <c r="K13" s="83"/>
      <c r="L13" s="8"/>
      <c r="M13" s="8"/>
      <c r="N13" s="81"/>
      <c r="O13" s="80"/>
      <c r="P13" s="80"/>
      <c r="Q13" s="84"/>
      <c r="R13" s="2"/>
    </row>
    <row r="14" spans="1:18" ht="3" customHeight="1">
      <c r="A14" s="80"/>
      <c r="B14" s="81"/>
      <c r="C14" s="81"/>
      <c r="D14" s="86"/>
      <c r="E14" s="80"/>
      <c r="F14" s="80"/>
      <c r="G14" s="80"/>
      <c r="H14" s="81"/>
      <c r="I14" s="81"/>
      <c r="J14" s="83"/>
      <c r="K14" s="83"/>
      <c r="L14" s="81"/>
      <c r="M14" s="81"/>
      <c r="N14" s="81"/>
      <c r="O14" s="81"/>
      <c r="P14" s="86"/>
      <c r="Q14" s="84"/>
      <c r="R14" s="2"/>
    </row>
    <row r="15" spans="1:18" ht="15">
      <c r="A15" s="80"/>
      <c r="B15" s="81" t="s">
        <v>229</v>
      </c>
      <c r="C15" s="79">
        <v>10</v>
      </c>
      <c r="D15" s="86" t="s">
        <v>27</v>
      </c>
      <c r="E15" s="80"/>
      <c r="F15" s="80"/>
      <c r="G15" s="80"/>
      <c r="H15" s="81" t="s">
        <v>237</v>
      </c>
      <c r="I15" s="119">
        <v>2</v>
      </c>
      <c r="J15" s="86" t="s">
        <v>230</v>
      </c>
      <c r="K15" s="86"/>
      <c r="L15" s="81"/>
      <c r="M15" s="81"/>
      <c r="N15" s="81" t="s">
        <v>233</v>
      </c>
      <c r="O15" s="30">
        <f>IF(AND(I13="",I15=""),"",SUM(I13,I15))</f>
        <v>5</v>
      </c>
      <c r="P15" s="86" t="s">
        <v>230</v>
      </c>
      <c r="Q15" s="84"/>
      <c r="R15" s="2"/>
    </row>
    <row r="16" spans="1:18" ht="27" customHeight="1">
      <c r="A16" s="5"/>
      <c r="B16" s="6"/>
      <c r="C16" s="7"/>
      <c r="D16" s="7"/>
      <c r="E16" s="7"/>
      <c r="F16" s="7"/>
      <c r="G16" s="8"/>
      <c r="H16" s="8"/>
      <c r="I16" s="8"/>
      <c r="J16" s="8"/>
      <c r="K16" s="8"/>
      <c r="L16" s="8"/>
      <c r="M16" s="8"/>
      <c r="N16" s="8"/>
      <c r="O16" s="8"/>
      <c r="P16" s="8"/>
      <c r="Q16" s="8"/>
      <c r="R16" s="2"/>
    </row>
    <row r="17" spans="1:18" ht="9.75" customHeight="1">
      <c r="A17" s="24"/>
      <c r="B17" s="25"/>
      <c r="C17" s="26"/>
      <c r="D17" s="26"/>
      <c r="E17" s="26"/>
      <c r="F17" s="26"/>
      <c r="G17" s="27"/>
      <c r="H17" s="27"/>
      <c r="I17" s="27"/>
      <c r="J17" s="27"/>
      <c r="K17" s="27"/>
      <c r="L17" s="27"/>
      <c r="M17" s="27"/>
      <c r="N17" s="27"/>
      <c r="O17" s="27"/>
      <c r="P17" s="27"/>
      <c r="Q17" s="27"/>
      <c r="R17" s="2"/>
    </row>
    <row r="18" spans="1:18" ht="15" customHeight="1">
      <c r="A18" s="55" t="s">
        <v>13</v>
      </c>
      <c r="B18" s="55" t="s">
        <v>14</v>
      </c>
      <c r="C18" s="204"/>
      <c r="D18" s="204"/>
      <c r="E18" s="18"/>
      <c r="F18" s="109"/>
      <c r="G18" s="19"/>
      <c r="H18" s="204"/>
      <c r="I18" s="204"/>
      <c r="J18"/>
      <c r="K18" s="19"/>
      <c r="L18" s="156" t="s">
        <v>203</v>
      </c>
      <c r="M18" s="182"/>
      <c r="N18" s="150"/>
      <c r="O18" s="150"/>
      <c r="P18" s="151"/>
      <c r="Q18" s="19"/>
      <c r="R18" s="2"/>
    </row>
    <row r="19" spans="1:18" ht="3" customHeight="1">
      <c r="A19" s="14"/>
      <c r="B19" s="55"/>
      <c r="C19" s="18"/>
      <c r="D19" s="18"/>
      <c r="E19" s="18"/>
      <c r="F19" s="18"/>
      <c r="G19" s="19"/>
      <c r="H19" s="18"/>
      <c r="I19" s="18"/>
      <c r="J19" s="18"/>
      <c r="K19" s="19"/>
      <c r="L19" s="157"/>
      <c r="M19" s="183"/>
      <c r="N19" s="152"/>
      <c r="O19" s="152"/>
      <c r="P19" s="153"/>
      <c r="Q19" s="19"/>
      <c r="R19" s="2"/>
    </row>
    <row r="20" spans="1:18" ht="15" customHeight="1">
      <c r="A20" s="14"/>
      <c r="B20" s="55" t="s">
        <v>14</v>
      </c>
      <c r="C20" s="204"/>
      <c r="D20" s="204"/>
      <c r="E20" s="18"/>
      <c r="F20" s="111">
        <f>IF(F18="","",F18)</f>
      </c>
      <c r="G20" s="19"/>
      <c r="H20" s="204"/>
      <c r="I20" s="204"/>
      <c r="J20" s="18"/>
      <c r="K20" s="19"/>
      <c r="L20" s="158" t="s">
        <v>204</v>
      </c>
      <c r="M20" s="184"/>
      <c r="N20" s="152"/>
      <c r="O20" s="152"/>
      <c r="P20" s="153"/>
      <c r="Q20" s="19"/>
      <c r="R20" s="2"/>
    </row>
    <row r="21" spans="1:18" ht="3" customHeight="1">
      <c r="A21" s="14"/>
      <c r="B21" s="55"/>
      <c r="C21" s="18"/>
      <c r="D21" s="18"/>
      <c r="E21" s="18"/>
      <c r="F21" s="18" t="s">
        <v>41</v>
      </c>
      <c r="G21" s="19"/>
      <c r="H21" s="19"/>
      <c r="I21" s="19"/>
      <c r="J21" s="19"/>
      <c r="K21" s="19"/>
      <c r="L21" s="159"/>
      <c r="M21" s="185"/>
      <c r="N21" s="152"/>
      <c r="O21" s="152"/>
      <c r="P21" s="153"/>
      <c r="Q21" s="19"/>
      <c r="R21" s="2"/>
    </row>
    <row r="22" spans="1:18" ht="15" customHeight="1" thickBot="1">
      <c r="A22" s="14"/>
      <c r="B22" s="20" t="s">
        <v>14</v>
      </c>
      <c r="C22" s="207"/>
      <c r="D22" s="207"/>
      <c r="E22" s="53"/>
      <c r="F22" s="53" t="s">
        <v>4</v>
      </c>
      <c r="G22" s="53"/>
      <c r="H22" s="58"/>
      <c r="I22" s="58"/>
      <c r="J22" s="58"/>
      <c r="K22" s="22"/>
      <c r="L22" s="160" t="s">
        <v>205</v>
      </c>
      <c r="M22" s="186"/>
      <c r="N22" s="154"/>
      <c r="O22" s="154"/>
      <c r="P22" s="155"/>
      <c r="Q22" s="19"/>
      <c r="R22" s="2"/>
    </row>
    <row r="23" spans="1:18" ht="12.75" customHeight="1" thickTop="1">
      <c r="A23" s="24"/>
      <c r="B23" s="25"/>
      <c r="C23" s="26"/>
      <c r="D23" s="26"/>
      <c r="E23" s="26"/>
      <c r="F23" s="26"/>
      <c r="G23" s="27"/>
      <c r="H23" s="27"/>
      <c r="I23" s="27"/>
      <c r="J23" s="27"/>
      <c r="K23" s="27"/>
      <c r="L23" s="27"/>
      <c r="M23" s="27"/>
      <c r="N23" s="27"/>
      <c r="O23" s="27"/>
      <c r="P23" s="27"/>
      <c r="Q23" s="27"/>
      <c r="R23" s="2"/>
    </row>
    <row r="24" spans="1:18" ht="15" customHeight="1">
      <c r="A24" s="55" t="s">
        <v>15</v>
      </c>
      <c r="B24" s="162"/>
      <c r="C24" s="26"/>
      <c r="D24" s="26"/>
      <c r="E24" s="26"/>
      <c r="F24" s="163" t="str">
        <f>"Baukostenrichtsatz = "&amp;DOLLAR(O9,2)&amp;"/"&amp;MID(J9,2,6)</f>
        <v>Baukostenrichtsatz = € 167,87/m</v>
      </c>
      <c r="G24" s="27"/>
      <c r="H24" s="167" t="s">
        <v>262</v>
      </c>
      <c r="I24" s="164">
        <v>1</v>
      </c>
      <c r="J24" s="164"/>
      <c r="K24" s="27"/>
      <c r="L24" s="27"/>
      <c r="M24" s="27"/>
      <c r="N24" s="27"/>
      <c r="O24" s="27"/>
      <c r="P24" s="27"/>
      <c r="Q24" s="27"/>
      <c r="R24" s="2"/>
    </row>
    <row r="25" spans="1:18" ht="3" customHeight="1">
      <c r="A25" s="24"/>
      <c r="B25" s="25"/>
      <c r="C25" s="26"/>
      <c r="D25" s="26"/>
      <c r="E25" s="26"/>
      <c r="F25" s="26"/>
      <c r="G25" s="27"/>
      <c r="H25" s="27"/>
      <c r="I25" s="27"/>
      <c r="J25" s="27"/>
      <c r="K25" s="27"/>
      <c r="L25" s="27"/>
      <c r="M25" s="27"/>
      <c r="N25" s="27"/>
      <c r="O25" s="27"/>
      <c r="P25" s="27"/>
      <c r="Q25" s="27"/>
      <c r="R25" s="2"/>
    </row>
    <row r="26" spans="1:18" ht="15" customHeight="1">
      <c r="A26" s="24"/>
      <c r="B26" s="162"/>
      <c r="C26" s="26"/>
      <c r="D26" s="26"/>
      <c r="E26" s="26"/>
      <c r="F26" s="163" t="str">
        <f>"Reduzierter Baukostenrichtsatz =    x    €/"&amp;MID(J9,2,6)</f>
        <v>Reduzierter Baukostenrichtsatz =    x    €/m</v>
      </c>
      <c r="G26" s="27"/>
      <c r="H26" s="167" t="s">
        <v>262</v>
      </c>
      <c r="I26" s="179">
        <v>0.67</v>
      </c>
      <c r="J26" s="27"/>
      <c r="K26" s="27"/>
      <c r="L26" s="27"/>
      <c r="M26" s="27"/>
      <c r="N26" s="27"/>
      <c r="O26" s="27"/>
      <c r="P26" s="27"/>
      <c r="Q26" s="27"/>
      <c r="R26" s="2"/>
    </row>
    <row r="27" spans="1:18" ht="15" customHeight="1">
      <c r="A27" s="24"/>
      <c r="B27" s="25"/>
      <c r="C27" s="26"/>
      <c r="D27" s="26"/>
      <c r="E27" s="26"/>
      <c r="F27" s="26"/>
      <c r="G27" s="27"/>
      <c r="H27" s="27"/>
      <c r="I27" s="27"/>
      <c r="J27" s="27"/>
      <c r="K27" s="27"/>
      <c r="L27" s="27"/>
      <c r="M27" s="27"/>
      <c r="N27" s="27"/>
      <c r="O27" s="27"/>
      <c r="P27" s="27"/>
      <c r="Q27" s="27"/>
      <c r="R27" s="2"/>
    </row>
    <row r="28" spans="1:18" ht="15" customHeight="1">
      <c r="A28" s="24"/>
      <c r="B28" s="341" t="s">
        <v>213</v>
      </c>
      <c r="C28" s="342" t="str">
        <f>IF(I26="","",DOLLAR(O9,2))</f>
        <v>€ 167,87</v>
      </c>
      <c r="D28" s="342"/>
      <c r="E28" s="168" t="str">
        <f>IF(I26="",""," ")</f>
        <v> </v>
      </c>
      <c r="F28" s="168" t="str">
        <f>IF(I26="","","•")</f>
        <v>•</v>
      </c>
      <c r="G28" s="169" t="str">
        <f>IF(I26="",""," ")</f>
        <v> </v>
      </c>
      <c r="H28" s="342">
        <f>IF(I26="","",FIXED(I26,2)*100)</f>
        <v>67</v>
      </c>
      <c r="I28" s="342"/>
      <c r="J28" s="181"/>
      <c r="K28" s="340" t="str">
        <f>IF(I26="",""," = "&amp;DOLLAR(C28*H28/C29,2))</f>
        <v> = € 112,47</v>
      </c>
      <c r="L28" s="27"/>
      <c r="M28" s="27"/>
      <c r="N28" s="27"/>
      <c r="O28" s="27"/>
      <c r="P28" s="27"/>
      <c r="Q28" s="27"/>
      <c r="R28" s="2"/>
    </row>
    <row r="29" spans="1:18" ht="15" customHeight="1">
      <c r="A29" s="24"/>
      <c r="B29" s="341"/>
      <c r="C29" s="343">
        <f>IF(I26="","",FIXED(I24,2)*100)</f>
        <v>100</v>
      </c>
      <c r="D29" s="343"/>
      <c r="E29" s="343"/>
      <c r="F29" s="343"/>
      <c r="G29" s="343"/>
      <c r="H29" s="343"/>
      <c r="I29" s="343"/>
      <c r="J29" s="170"/>
      <c r="K29" s="340"/>
      <c r="L29" s="27"/>
      <c r="M29" s="27"/>
      <c r="N29" s="27"/>
      <c r="O29" s="27"/>
      <c r="P29" s="27"/>
      <c r="Q29" s="27"/>
      <c r="R29" s="2"/>
    </row>
    <row r="30" spans="1:18" ht="12.75" customHeight="1">
      <c r="A30" s="24"/>
      <c r="B30" s="25"/>
      <c r="C30" s="26"/>
      <c r="D30" s="26"/>
      <c r="E30" s="26"/>
      <c r="F30" s="26"/>
      <c r="G30" s="27"/>
      <c r="H30" s="27"/>
      <c r="I30" s="27"/>
      <c r="J30" s="27"/>
      <c r="K30" s="27"/>
      <c r="L30" s="27"/>
      <c r="M30" s="27"/>
      <c r="N30" s="27"/>
      <c r="O30" s="27"/>
      <c r="P30" s="27"/>
      <c r="Q30" s="27"/>
      <c r="R30" s="2"/>
    </row>
    <row r="31" spans="1:18" ht="15" customHeight="1">
      <c r="A31" s="55" t="s">
        <v>18</v>
      </c>
      <c r="B31" s="55" t="s">
        <v>99</v>
      </c>
      <c r="C31" s="204"/>
      <c r="D31" s="204"/>
      <c r="E31" s="18"/>
      <c r="F31" s="109"/>
      <c r="G31" s="19"/>
      <c r="H31" s="204" t="s">
        <v>261</v>
      </c>
      <c r="I31" s="204"/>
      <c r="J31"/>
      <c r="K31" s="109"/>
      <c r="L31" s="19"/>
      <c r="M31" s="204"/>
      <c r="N31" s="204"/>
      <c r="P31" s="27"/>
      <c r="Q31" s="27"/>
      <c r="R31" s="2"/>
    </row>
    <row r="32" spans="1:18" ht="3" customHeight="1">
      <c r="A32" s="14"/>
      <c r="B32" s="55"/>
      <c r="C32" s="18"/>
      <c r="D32" s="18"/>
      <c r="E32" s="18"/>
      <c r="F32" s="18"/>
      <c r="G32" s="19"/>
      <c r="H32" s="18"/>
      <c r="I32" s="18"/>
      <c r="J32"/>
      <c r="K32" s="18"/>
      <c r="L32" s="19"/>
      <c r="M32" s="18"/>
      <c r="N32" s="18"/>
      <c r="P32" s="27"/>
      <c r="Q32" s="27"/>
      <c r="R32" s="2"/>
    </row>
    <row r="33" spans="1:18" ht="15" customHeight="1">
      <c r="A33" s="14"/>
      <c r="B33" s="55" t="s">
        <v>99</v>
      </c>
      <c r="C33" s="339"/>
      <c r="D33" s="204"/>
      <c r="E33" s="18"/>
      <c r="F33" s="111">
        <f>IF(F31="","",F31)</f>
      </c>
      <c r="G33" s="19"/>
      <c r="H33" s="339"/>
      <c r="I33" s="204"/>
      <c r="J33"/>
      <c r="K33" s="111">
        <f>IF(K31="","",K31)</f>
      </c>
      <c r="L33" s="19"/>
      <c r="M33" s="339"/>
      <c r="N33" s="204"/>
      <c r="P33" s="27"/>
      <c r="Q33" s="27"/>
      <c r="R33" s="2"/>
    </row>
    <row r="34" spans="1:18" ht="3" customHeight="1">
      <c r="A34" s="14"/>
      <c r="B34" s="55"/>
      <c r="C34" s="18"/>
      <c r="D34" s="18"/>
      <c r="E34" s="18"/>
      <c r="F34" s="18" t="s">
        <v>41</v>
      </c>
      <c r="G34" s="19"/>
      <c r="H34" s="19"/>
      <c r="I34" s="19"/>
      <c r="J34"/>
      <c r="K34" s="27"/>
      <c r="L34" s="27"/>
      <c r="M34" s="27"/>
      <c r="N34" s="27"/>
      <c r="O34" s="27"/>
      <c r="P34" s="27"/>
      <c r="Q34" s="27"/>
      <c r="R34" s="2"/>
    </row>
    <row r="35" spans="1:18" ht="15" customHeight="1" thickBot="1">
      <c r="A35" s="14"/>
      <c r="B35" s="20" t="s">
        <v>99</v>
      </c>
      <c r="C35" s="198"/>
      <c r="D35" s="198"/>
      <c r="E35" s="53"/>
      <c r="F35" s="53" t="s">
        <v>210</v>
      </c>
      <c r="G35" s="53"/>
      <c r="H35" s="58"/>
      <c r="I35" s="58"/>
      <c r="J35"/>
      <c r="K35" s="27"/>
      <c r="L35" s="27"/>
      <c r="M35" s="27"/>
      <c r="N35" s="27"/>
      <c r="O35" s="27"/>
      <c r="P35" s="27"/>
      <c r="Q35" s="27"/>
      <c r="R35" s="2"/>
    </row>
    <row r="36" spans="1:18" ht="12.75" customHeight="1" thickTop="1">
      <c r="A36" s="24"/>
      <c r="B36" s="25"/>
      <c r="C36" s="26"/>
      <c r="D36" s="26"/>
      <c r="E36" s="26"/>
      <c r="F36" s="26"/>
      <c r="G36" s="27"/>
      <c r="H36" s="27"/>
      <c r="I36" s="27"/>
      <c r="J36"/>
      <c r="K36" s="27"/>
      <c r="L36" s="27"/>
      <c r="M36" s="27"/>
      <c r="P36" s="27"/>
      <c r="Q36" s="27"/>
      <c r="R36" s="2"/>
    </row>
    <row r="37" spans="1:18" ht="15" customHeight="1">
      <c r="A37" s="55" t="s">
        <v>21</v>
      </c>
      <c r="B37" s="55" t="s">
        <v>101</v>
      </c>
      <c r="C37" s="204"/>
      <c r="D37" s="204"/>
      <c r="E37" s="18"/>
      <c r="F37" s="109"/>
      <c r="G37" s="19"/>
      <c r="H37" s="204"/>
      <c r="I37" s="204"/>
      <c r="J37"/>
      <c r="Q37" s="27"/>
      <c r="R37" s="2"/>
    </row>
    <row r="38" spans="1:18" ht="3" customHeight="1">
      <c r="A38" s="14"/>
      <c r="B38" s="55"/>
      <c r="C38" s="18"/>
      <c r="D38" s="18"/>
      <c r="E38" s="18"/>
      <c r="F38" s="18"/>
      <c r="G38" s="19"/>
      <c r="H38" s="18"/>
      <c r="I38" s="18"/>
      <c r="J38"/>
      <c r="Q38" s="27"/>
      <c r="R38" s="2"/>
    </row>
    <row r="39" spans="1:18" ht="15" customHeight="1">
      <c r="A39" s="14"/>
      <c r="B39" s="55" t="s">
        <v>101</v>
      </c>
      <c r="C39" s="339"/>
      <c r="D39" s="204"/>
      <c r="E39" s="18"/>
      <c r="F39" s="111">
        <f>IF(F37="","",F37)</f>
      </c>
      <c r="G39" s="19"/>
      <c r="H39" s="205"/>
      <c r="I39" s="205"/>
      <c r="J39"/>
      <c r="Q39" s="27"/>
      <c r="R39" s="2"/>
    </row>
    <row r="40" spans="1:18" ht="3" customHeight="1">
      <c r="A40" s="14"/>
      <c r="B40" s="55"/>
      <c r="C40" s="18"/>
      <c r="D40" s="18"/>
      <c r="E40" s="18"/>
      <c r="F40" s="18" t="s">
        <v>41</v>
      </c>
      <c r="G40" s="19"/>
      <c r="H40" s="19"/>
      <c r="I40" s="19"/>
      <c r="J40"/>
      <c r="Q40" s="27"/>
      <c r="R40" s="2"/>
    </row>
    <row r="41" spans="1:18" ht="15" customHeight="1" thickBot="1">
      <c r="A41" s="14"/>
      <c r="B41" s="20" t="s">
        <v>101</v>
      </c>
      <c r="C41" s="198"/>
      <c r="D41" s="198"/>
      <c r="E41" s="53"/>
      <c r="F41" s="53" t="s">
        <v>2</v>
      </c>
      <c r="G41" s="53"/>
      <c r="H41" s="58"/>
      <c r="I41" s="58"/>
      <c r="J41"/>
      <c r="Q41" s="27"/>
      <c r="R41" s="2"/>
    </row>
    <row r="42" spans="1:18" ht="13.5" customHeight="1" thickTop="1">
      <c r="A42" s="24"/>
      <c r="B42" s="25"/>
      <c r="C42" s="26"/>
      <c r="D42" s="26"/>
      <c r="E42" s="26"/>
      <c r="F42" s="26"/>
      <c r="G42" s="27"/>
      <c r="H42" s="27"/>
      <c r="I42" s="27"/>
      <c r="J42"/>
      <c r="K42" s="27"/>
      <c r="L42"/>
      <c r="M42"/>
      <c r="N42"/>
      <c r="O42"/>
      <c r="P42"/>
      <c r="Q42" s="27"/>
      <c r="R42" s="2"/>
    </row>
    <row r="43" spans="1:18" ht="15" customHeight="1">
      <c r="A43" s="55" t="s">
        <v>23</v>
      </c>
      <c r="B43" s="192" t="s">
        <v>16</v>
      </c>
      <c r="C43" s="196"/>
      <c r="D43" s="196"/>
      <c r="E43" s="18"/>
      <c r="F43" s="18"/>
      <c r="G43" s="19"/>
      <c r="H43" s="19"/>
      <c r="I43" s="19"/>
      <c r="J43"/>
      <c r="K43" s="19"/>
      <c r="L43" s="19"/>
      <c r="M43" s="19"/>
      <c r="N43" s="19"/>
      <c r="O43" s="19"/>
      <c r="P43" s="19"/>
      <c r="Q43" s="19"/>
      <c r="R43" s="2"/>
    </row>
    <row r="44" spans="1:18" ht="15" customHeight="1">
      <c r="A44" s="14"/>
      <c r="B44" s="192"/>
      <c r="C44" s="204"/>
      <c r="D44" s="204"/>
      <c r="E44" s="18"/>
      <c r="F44" s="18"/>
      <c r="G44" s="19"/>
      <c r="H44" s="19"/>
      <c r="I44" s="19"/>
      <c r="J44"/>
      <c r="K44" s="19"/>
      <c r="L44" s="19"/>
      <c r="M44" s="19"/>
      <c r="N44" s="19"/>
      <c r="O44" s="19"/>
      <c r="P44" s="19"/>
      <c r="Q44" s="19"/>
      <c r="R44" s="2"/>
    </row>
    <row r="45" spans="1:18" ht="3" customHeight="1">
      <c r="A45" s="14"/>
      <c r="B45" s="55"/>
      <c r="C45" s="18"/>
      <c r="D45" s="18"/>
      <c r="E45" s="18"/>
      <c r="F45" s="18"/>
      <c r="G45" s="19"/>
      <c r="H45" s="19"/>
      <c r="I45" s="19"/>
      <c r="J45"/>
      <c r="K45" s="19"/>
      <c r="L45" s="19"/>
      <c r="M45" s="19"/>
      <c r="N45" s="19"/>
      <c r="O45" s="19"/>
      <c r="P45" s="19"/>
      <c r="Q45" s="19"/>
      <c r="R45" s="2"/>
    </row>
    <row r="46" spans="1:18" ht="15" customHeight="1">
      <c r="A46" s="14"/>
      <c r="B46" s="192" t="s">
        <v>16</v>
      </c>
      <c r="C46" s="197"/>
      <c r="D46" s="197"/>
      <c r="E46" s="18"/>
      <c r="F46" s="18"/>
      <c r="G46" s="19"/>
      <c r="H46" s="19"/>
      <c r="I46" s="19"/>
      <c r="J46"/>
      <c r="K46" s="19"/>
      <c r="L46" s="19"/>
      <c r="M46" s="19"/>
      <c r="N46" s="19"/>
      <c r="O46" s="19"/>
      <c r="P46" s="19"/>
      <c r="Q46" s="19"/>
      <c r="R46" s="2"/>
    </row>
    <row r="47" spans="1:18" ht="15" customHeight="1">
      <c r="A47" s="14"/>
      <c r="B47" s="192"/>
      <c r="C47" s="204"/>
      <c r="D47" s="204"/>
      <c r="E47" s="18"/>
      <c r="F47" s="18"/>
      <c r="G47" s="19"/>
      <c r="H47" s="19"/>
      <c r="I47" s="19"/>
      <c r="J47"/>
      <c r="K47" s="19"/>
      <c r="L47" s="19"/>
      <c r="M47" s="19"/>
      <c r="N47" s="19"/>
      <c r="O47" s="19"/>
      <c r="P47" s="19"/>
      <c r="Q47" s="19"/>
      <c r="R47" s="2"/>
    </row>
    <row r="48" spans="1:18" ht="3" customHeight="1">
      <c r="A48" s="14"/>
      <c r="B48" s="55"/>
      <c r="C48" s="18"/>
      <c r="D48" s="18"/>
      <c r="E48" s="18"/>
      <c r="F48" s="18"/>
      <c r="G48" s="19"/>
      <c r="H48" s="19"/>
      <c r="I48" s="19"/>
      <c r="J48"/>
      <c r="K48" s="19"/>
      <c r="L48" s="19"/>
      <c r="M48" s="19"/>
      <c r="N48" s="19"/>
      <c r="O48" s="19"/>
      <c r="P48" s="19"/>
      <c r="Q48" s="19"/>
      <c r="R48" s="2"/>
    </row>
    <row r="49" spans="1:18" ht="15" customHeight="1" thickBot="1">
      <c r="A49" s="14"/>
      <c r="B49" s="20" t="s">
        <v>16</v>
      </c>
      <c r="C49" s="198"/>
      <c r="D49" s="198"/>
      <c r="E49" s="21"/>
      <c r="F49" s="53" t="s">
        <v>2</v>
      </c>
      <c r="G49" s="19"/>
      <c r="H49" s="23"/>
      <c r="I49" s="19"/>
      <c r="J49"/>
      <c r="K49" s="19"/>
      <c r="L49" s="19"/>
      <c r="M49" s="19"/>
      <c r="N49" s="19"/>
      <c r="O49" s="19"/>
      <c r="P49" s="19"/>
      <c r="Q49" s="19"/>
      <c r="R49" s="2"/>
    </row>
    <row r="50" spans="1:18" ht="13.5" thickTop="1">
      <c r="A50" s="14"/>
      <c r="B50" s="14"/>
      <c r="C50" s="18"/>
      <c r="D50" s="18"/>
      <c r="E50" s="18"/>
      <c r="F50" s="18"/>
      <c r="G50" s="19"/>
      <c r="H50" s="19"/>
      <c r="I50" s="19"/>
      <c r="J50"/>
      <c r="K50" s="19"/>
      <c r="L50" s="19"/>
      <c r="M50" s="19"/>
      <c r="N50" s="19"/>
      <c r="O50" s="19"/>
      <c r="P50" s="19"/>
      <c r="Q50" s="19"/>
      <c r="R50" s="2"/>
    </row>
    <row r="51" spans="1:18" ht="15" customHeight="1">
      <c r="A51" s="9" t="s">
        <v>31</v>
      </c>
      <c r="B51" s="9" t="s">
        <v>22</v>
      </c>
      <c r="C51" s="204"/>
      <c r="D51" s="204"/>
      <c r="E51" s="111"/>
      <c r="F51" s="109"/>
      <c r="G51" s="113"/>
      <c r="H51" s="204"/>
      <c r="I51" s="204"/>
      <c r="J51"/>
      <c r="K51" s="11"/>
      <c r="L51" s="11"/>
      <c r="M51" s="11"/>
      <c r="N51" s="11"/>
      <c r="O51" s="11"/>
      <c r="P51" s="11"/>
      <c r="Q51" s="11"/>
      <c r="R51" s="2"/>
    </row>
    <row r="52" spans="1:18" ht="3" customHeight="1">
      <c r="A52" s="9"/>
      <c r="B52" s="9"/>
      <c r="C52" s="112"/>
      <c r="D52" s="112"/>
      <c r="E52" s="112"/>
      <c r="F52" s="112"/>
      <c r="G52" s="114"/>
      <c r="H52" s="114"/>
      <c r="I52" s="114"/>
      <c r="J52"/>
      <c r="K52" s="11"/>
      <c r="L52" s="11"/>
      <c r="M52" s="11"/>
      <c r="N52" s="11"/>
      <c r="O52" s="11"/>
      <c r="P52" s="11"/>
      <c r="Q52" s="11"/>
      <c r="R52" s="2"/>
    </row>
    <row r="53" spans="1:18" ht="15" customHeight="1">
      <c r="A53" s="9"/>
      <c r="B53" s="9" t="s">
        <v>22</v>
      </c>
      <c r="C53" s="205"/>
      <c r="D53" s="205"/>
      <c r="E53" s="112"/>
      <c r="F53" s="111">
        <f>IF(F51="","",F51)</f>
      </c>
      <c r="G53" s="115"/>
      <c r="H53" s="205"/>
      <c r="I53" s="205"/>
      <c r="J53"/>
      <c r="K53" s="11"/>
      <c r="L53" s="11"/>
      <c r="M53" s="11"/>
      <c r="N53" s="11"/>
      <c r="O53" s="11"/>
      <c r="P53" s="11"/>
      <c r="Q53" s="11"/>
      <c r="R53" s="2"/>
    </row>
    <row r="54" spans="1:18" ht="3" customHeight="1">
      <c r="A54" s="9"/>
      <c r="B54" s="9"/>
      <c r="C54" s="116"/>
      <c r="D54" s="116"/>
      <c r="E54" s="112"/>
      <c r="F54" s="116"/>
      <c r="G54" s="114"/>
      <c r="H54" s="114"/>
      <c r="I54" s="114"/>
      <c r="J54"/>
      <c r="K54" s="11"/>
      <c r="L54" s="11"/>
      <c r="M54" s="11"/>
      <c r="N54" s="11"/>
      <c r="O54" s="11"/>
      <c r="P54" s="11"/>
      <c r="Q54" s="11"/>
      <c r="R54" s="2"/>
    </row>
    <row r="55" spans="1:18" ht="15" customHeight="1" thickBot="1">
      <c r="A55" s="9"/>
      <c r="B55" s="12" t="s">
        <v>26</v>
      </c>
      <c r="C55" s="198"/>
      <c r="D55" s="198"/>
      <c r="E55" s="13"/>
      <c r="F55" s="57" t="s">
        <v>2</v>
      </c>
      <c r="G55" s="114"/>
      <c r="H55" s="117"/>
      <c r="I55" s="117"/>
      <c r="J55"/>
      <c r="K55" s="88"/>
      <c r="L55" s="88"/>
      <c r="M55" s="88"/>
      <c r="N55" s="88"/>
      <c r="O55" s="88"/>
      <c r="P55" s="88"/>
      <c r="Q55" s="88"/>
      <c r="R55" s="2"/>
    </row>
    <row r="56" spans="1:18" ht="13.5" customHeight="1" thickTop="1">
      <c r="A56" s="9"/>
      <c r="B56" s="9"/>
      <c r="C56" s="10"/>
      <c r="D56" s="10"/>
      <c r="E56" s="10"/>
      <c r="F56" s="10"/>
      <c r="G56" s="11"/>
      <c r="H56" s="88"/>
      <c r="I56" s="88"/>
      <c r="J56"/>
      <c r="K56" s="88"/>
      <c r="L56" s="88"/>
      <c r="M56" s="88"/>
      <c r="N56" s="88"/>
      <c r="O56" s="88"/>
      <c r="P56" s="88"/>
      <c r="Q56" s="88"/>
      <c r="R56" s="2"/>
    </row>
    <row r="57" spans="1:18" ht="15" customHeight="1">
      <c r="A57" s="9" t="s">
        <v>35</v>
      </c>
      <c r="B57" s="9" t="s">
        <v>24</v>
      </c>
      <c r="C57" s="204"/>
      <c r="D57" s="204"/>
      <c r="E57" s="111"/>
      <c r="F57" s="109"/>
      <c r="G57" s="113"/>
      <c r="H57" s="204"/>
      <c r="I57" s="204"/>
      <c r="J57"/>
      <c r="K57" s="11"/>
      <c r="L57" s="11"/>
      <c r="M57" s="11"/>
      <c r="N57" s="11"/>
      <c r="O57" s="11"/>
      <c r="P57" s="11"/>
      <c r="Q57" s="11"/>
      <c r="R57" s="2"/>
    </row>
    <row r="58" spans="1:18" ht="3" customHeight="1">
      <c r="A58" s="9"/>
      <c r="B58" s="9" t="s">
        <v>24</v>
      </c>
      <c r="C58" s="112"/>
      <c r="D58" s="112"/>
      <c r="E58" s="112"/>
      <c r="F58" s="112"/>
      <c r="G58" s="114"/>
      <c r="H58" s="114"/>
      <c r="I58" s="114"/>
      <c r="J58"/>
      <c r="K58" s="11"/>
      <c r="L58" s="11"/>
      <c r="M58" s="11"/>
      <c r="N58" s="11"/>
      <c r="O58" s="11"/>
      <c r="P58" s="11"/>
      <c r="Q58" s="11"/>
      <c r="R58" s="2"/>
    </row>
    <row r="59" spans="1:18" ht="15" customHeight="1">
      <c r="A59" s="9"/>
      <c r="B59" s="9" t="s">
        <v>24</v>
      </c>
      <c r="C59" s="205"/>
      <c r="D59" s="205"/>
      <c r="E59" s="112"/>
      <c r="F59" s="111">
        <f>IF(F57="","",F57)</f>
      </c>
      <c r="G59" s="115"/>
      <c r="H59" s="205"/>
      <c r="I59" s="205"/>
      <c r="J59"/>
      <c r="K59" s="11"/>
      <c r="L59" s="11"/>
      <c r="M59" s="11"/>
      <c r="N59" s="11"/>
      <c r="O59" s="11"/>
      <c r="P59" s="11"/>
      <c r="Q59" s="11"/>
      <c r="R59" s="2"/>
    </row>
    <row r="60" spans="1:18" ht="3" customHeight="1">
      <c r="A60" s="9"/>
      <c r="B60" s="9" t="s">
        <v>24</v>
      </c>
      <c r="C60" s="116"/>
      <c r="D60" s="116"/>
      <c r="E60" s="112"/>
      <c r="F60" s="116"/>
      <c r="G60" s="114"/>
      <c r="H60" s="114"/>
      <c r="I60" s="114"/>
      <c r="J60"/>
      <c r="K60" s="11"/>
      <c r="L60" s="11"/>
      <c r="M60" s="11"/>
      <c r="N60" s="11"/>
      <c r="O60" s="11"/>
      <c r="P60" s="11"/>
      <c r="Q60" s="11"/>
      <c r="R60" s="2"/>
    </row>
    <row r="61" spans="1:18" ht="15" customHeight="1" thickBot="1">
      <c r="A61" s="9"/>
      <c r="B61" s="12" t="s">
        <v>25</v>
      </c>
      <c r="C61" s="198"/>
      <c r="D61" s="198"/>
      <c r="E61" s="13"/>
      <c r="F61" s="57" t="s">
        <v>2</v>
      </c>
      <c r="G61" s="114"/>
      <c r="H61" s="118">
        <f>IF(C61="","",IF(C55&lt;=C49,"Erinnerungswert!",""))</f>
      </c>
      <c r="I61" s="114"/>
      <c r="J61"/>
      <c r="K61" s="11"/>
      <c r="L61" s="11"/>
      <c r="M61" s="11"/>
      <c r="N61" s="11"/>
      <c r="O61" s="11"/>
      <c r="P61" s="11"/>
      <c r="Q61" s="11"/>
      <c r="R61" s="2"/>
    </row>
    <row r="62" spans="1:18" ht="60" customHeight="1" thickTop="1">
      <c r="A62" s="9"/>
      <c r="B62" s="9"/>
      <c r="C62" s="10"/>
      <c r="D62" s="10"/>
      <c r="E62" s="10"/>
      <c r="F62" s="10"/>
      <c r="G62" s="11"/>
      <c r="H62" s="11"/>
      <c r="I62" s="11"/>
      <c r="J62" s="11"/>
      <c r="K62" s="11"/>
      <c r="L62" s="11"/>
      <c r="M62" s="11"/>
      <c r="N62" s="11"/>
      <c r="O62" s="11"/>
      <c r="P62" s="11"/>
      <c r="Q62" s="11"/>
      <c r="R62" s="2"/>
    </row>
    <row r="63" spans="1:18" ht="12.75" customHeight="1">
      <c r="A63" s="193" t="s">
        <v>0</v>
      </c>
      <c r="B63" s="194"/>
      <c r="C63" s="321" t="s">
        <v>1</v>
      </c>
      <c r="D63" s="61" t="s">
        <v>30</v>
      </c>
      <c r="E63" s="206" t="s">
        <v>88</v>
      </c>
      <c r="F63" s="206"/>
      <c r="G63" s="206"/>
      <c r="H63" s="62" t="s">
        <v>62</v>
      </c>
      <c r="I63" s="62" t="s">
        <v>17</v>
      </c>
      <c r="J63" s="358" t="s">
        <v>5</v>
      </c>
      <c r="K63" s="375"/>
      <c r="L63" s="369" t="s">
        <v>7</v>
      </c>
      <c r="M63" s="360"/>
      <c r="N63" s="62" t="s">
        <v>8</v>
      </c>
      <c r="O63" s="62" t="s">
        <v>9</v>
      </c>
      <c r="P63" s="62" t="s">
        <v>5</v>
      </c>
      <c r="Q63" s="63" t="s">
        <v>7</v>
      </c>
      <c r="R63" s="2"/>
    </row>
    <row r="64" spans="1:18" ht="12.75" customHeight="1">
      <c r="A64" s="195"/>
      <c r="B64" s="318"/>
      <c r="C64" s="322"/>
      <c r="D64" s="59" t="s">
        <v>90</v>
      </c>
      <c r="E64" s="199" t="s">
        <v>42</v>
      </c>
      <c r="F64" s="199"/>
      <c r="G64" s="199"/>
      <c r="H64" s="60" t="s">
        <v>3</v>
      </c>
      <c r="I64" s="60" t="s">
        <v>3</v>
      </c>
      <c r="J64" s="361" t="s">
        <v>3</v>
      </c>
      <c r="K64" s="376"/>
      <c r="L64" s="370" t="str">
        <f>"1.1."&amp;Jahr!E4</f>
        <v>1.1.</v>
      </c>
      <c r="M64" s="371"/>
      <c r="N64" s="60" t="s">
        <v>3</v>
      </c>
      <c r="O64" s="60" t="s">
        <v>3</v>
      </c>
      <c r="P64" s="60" t="s">
        <v>3</v>
      </c>
      <c r="Q64" s="64" t="str">
        <f>"31.12."&amp;Jahr!E4</f>
        <v>31.12.</v>
      </c>
      <c r="R64" s="2"/>
    </row>
    <row r="65" spans="1:18" ht="12.75">
      <c r="A65" s="319"/>
      <c r="B65" s="320"/>
      <c r="C65" s="323"/>
      <c r="D65" s="59" t="s">
        <v>91</v>
      </c>
      <c r="E65" s="199" t="s">
        <v>89</v>
      </c>
      <c r="F65" s="199"/>
      <c r="G65" s="199"/>
      <c r="H65" s="60" t="s">
        <v>2</v>
      </c>
      <c r="I65" s="60" t="s">
        <v>92</v>
      </c>
      <c r="J65" s="364" t="s">
        <v>6</v>
      </c>
      <c r="K65" s="377"/>
      <c r="L65" s="372" t="s">
        <v>2</v>
      </c>
      <c r="M65" s="366"/>
      <c r="N65" s="60" t="s">
        <v>2</v>
      </c>
      <c r="O65" s="60" t="s">
        <v>2</v>
      </c>
      <c r="P65" s="60" t="s">
        <v>2</v>
      </c>
      <c r="Q65" s="65" t="s">
        <v>2</v>
      </c>
      <c r="R65" s="2"/>
    </row>
    <row r="66" spans="1:18" ht="30" customHeight="1">
      <c r="A66" s="269" t="str">
        <f>IF(D1="","",D1)</f>
        <v>Rinderstall</v>
      </c>
      <c r="B66" s="218"/>
      <c r="C66" s="66">
        <f>IF(C11="","",C11)</f>
      </c>
      <c r="D66" s="66">
        <f>IF(C35="","",C35)</f>
      </c>
      <c r="E66" s="219">
        <f>IF(K28="","",C28*H28/C29)</f>
        <v>112.47290000000001</v>
      </c>
      <c r="F66" s="219"/>
      <c r="G66" s="219"/>
      <c r="H66" s="68">
        <f>IF(C41="","",C41)</f>
      </c>
      <c r="I66" s="68">
        <f>IF(C13="","",C13)</f>
        <v>40</v>
      </c>
      <c r="J66" s="378">
        <f>IF(C49="","",C49)</f>
      </c>
      <c r="K66" s="379"/>
      <c r="L66" s="373"/>
      <c r="M66" s="374"/>
      <c r="N66" s="92"/>
      <c r="O66" s="92"/>
      <c r="P66" s="73"/>
      <c r="Q66" s="75"/>
      <c r="R66" s="2"/>
    </row>
    <row r="67" spans="1:18" ht="19.5" customHeight="1">
      <c r="A67" s="200" t="s">
        <v>10</v>
      </c>
      <c r="B67" s="201"/>
      <c r="C67" s="201"/>
      <c r="D67" s="201"/>
      <c r="E67" s="201"/>
      <c r="F67" s="201"/>
      <c r="G67" s="201"/>
      <c r="H67" s="201"/>
      <c r="I67" s="201"/>
      <c r="J67" s="201"/>
      <c r="K67" s="202"/>
      <c r="L67" s="367">
        <f>IF(SUM(L66)=0,"",SUM(L66))</f>
      </c>
      <c r="M67" s="368"/>
      <c r="N67" s="96">
        <f>IF(SUM(N66)=0,"",SUM(N66))</f>
      </c>
      <c r="O67" s="96">
        <f>IF(SUM(O66)=0,"",SUM(O66))</f>
      </c>
      <c r="P67" s="94">
        <f>IF(SUM(P66)=0,"",SUM(P66))</f>
      </c>
      <c r="Q67" s="95">
        <f>IF(SUM(Q66)=0,"",SUM(Q66))</f>
      </c>
      <c r="R67" s="2"/>
    </row>
    <row r="68" spans="1:18" ht="15">
      <c r="A68" s="36"/>
      <c r="B68" s="36"/>
      <c r="C68" s="37"/>
      <c r="D68" s="37"/>
      <c r="E68" s="37"/>
      <c r="F68" s="37"/>
      <c r="G68" s="38"/>
      <c r="H68" s="38"/>
      <c r="I68" s="38"/>
      <c r="J68" s="38"/>
      <c r="K68" s="38"/>
      <c r="L68" s="38"/>
      <c r="M68" s="38"/>
      <c r="N68" s="38"/>
      <c r="O68" s="38"/>
      <c r="P68" s="38"/>
      <c r="Q68" s="8"/>
      <c r="R68" s="2"/>
    </row>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sheetData>
  <sheetProtection sheet="1" objects="1" scenarios="1"/>
  <mergeCells count="58">
    <mergeCell ref="K28:K29"/>
    <mergeCell ref="C22:D22"/>
    <mergeCell ref="B28:B29"/>
    <mergeCell ref="C28:D28"/>
    <mergeCell ref="H28:I28"/>
    <mergeCell ref="C29:I29"/>
    <mergeCell ref="C18:D18"/>
    <mergeCell ref="H18:I18"/>
    <mergeCell ref="C20:D20"/>
    <mergeCell ref="H20:I20"/>
    <mergeCell ref="D1:Q1"/>
    <mergeCell ref="E64:G64"/>
    <mergeCell ref="E65:G65"/>
    <mergeCell ref="B43:B44"/>
    <mergeCell ref="C59:D59"/>
    <mergeCell ref="B46:B47"/>
    <mergeCell ref="C61:D61"/>
    <mergeCell ref="A63:B65"/>
    <mergeCell ref="C63:C65"/>
    <mergeCell ref="C51:D51"/>
    <mergeCell ref="C53:D53"/>
    <mergeCell ref="C55:D55"/>
    <mergeCell ref="C57:D57"/>
    <mergeCell ref="C49:D49"/>
    <mergeCell ref="A67:K67"/>
    <mergeCell ref="A7:Q7"/>
    <mergeCell ref="H51:I51"/>
    <mergeCell ref="H53:I53"/>
    <mergeCell ref="C41:D41"/>
    <mergeCell ref="C37:D37"/>
    <mergeCell ref="H57:I57"/>
    <mergeCell ref="H59:I59"/>
    <mergeCell ref="C31:D31"/>
    <mergeCell ref="H31:I31"/>
    <mergeCell ref="H37:I37"/>
    <mergeCell ref="C39:D39"/>
    <mergeCell ref="H39:I39"/>
    <mergeCell ref="A66:B66"/>
    <mergeCell ref="E66:G66"/>
    <mergeCell ref="E63:G63"/>
    <mergeCell ref="C43:D43"/>
    <mergeCell ref="C44:D44"/>
    <mergeCell ref="C46:D46"/>
    <mergeCell ref="C47:D47"/>
    <mergeCell ref="C33:D33"/>
    <mergeCell ref="H33:I33"/>
    <mergeCell ref="C35:D35"/>
    <mergeCell ref="M31:N31"/>
    <mergeCell ref="M33:N33"/>
    <mergeCell ref="J63:K63"/>
    <mergeCell ref="J64:K64"/>
    <mergeCell ref="J65:K65"/>
    <mergeCell ref="J66:K66"/>
    <mergeCell ref="L67:M67"/>
    <mergeCell ref="L63:M63"/>
    <mergeCell ref="L64:M64"/>
    <mergeCell ref="L65:M65"/>
    <mergeCell ref="L66:M66"/>
  </mergeCells>
  <conditionalFormatting sqref="B28:B29">
    <cfRule type="expression" priority="1" dxfId="4" stopIfTrue="1">
      <formula>I26=""</formula>
    </cfRule>
  </conditionalFormatting>
  <conditionalFormatting sqref="M31:N31 H33:I33 C51:D51 C53:D53 F51 F53 H53:I53 H57:I57 C57:D57 C59:D59 F57 F59 H59:I59 H37:I37 H39:I39 C37:D37 F39 C39:D39 F37 K33 H51:I51 C18:D18 M33:N33 C20:D20 F18 F20 C31:D31 F33 C33:D33 F31 K31 H31:I31 H18:I18 H20:I20">
    <cfRule type="cellIs" priority="2" dxfId="0" operator="notEqual" stopIfTrue="1">
      <formula>""</formula>
    </cfRule>
  </conditionalFormatting>
  <conditionalFormatting sqref="C55:D55 C61:D61 C43:D43 C46:D46 C49:D49 C41:D41 C22:D22 C35:D35">
    <cfRule type="cellIs" priority="3" dxfId="1" operator="notEqual" stopIfTrue="1">
      <formula>""</formula>
    </cfRule>
  </conditionalFormatting>
  <conditionalFormatting sqref="H55">
    <cfRule type="cellIs" priority="4" dxfId="3" operator="equal" stopIfTrue="1">
      <formula>"Erinnerungswert!"</formula>
    </cfRule>
  </conditionalFormatting>
  <conditionalFormatting sqref="C44:D44 C47:D47">
    <cfRule type="cellIs" priority="5" dxfId="2" operator="notEqual" stopIfTrue="1">
      <formula>""</formula>
    </cfRule>
  </conditionalFormatting>
  <conditionalFormatting sqref="I26">
    <cfRule type="cellIs" priority="6" dxfId="5" operator="notEqual" stopIfTrue="1">
      <formula>""</formula>
    </cfRule>
  </conditionalFormatting>
  <conditionalFormatting sqref="C28:J29">
    <cfRule type="cellIs" priority="7" dxfId="6" operator="equal" stopIfTrue="1">
      <formula>""</formula>
    </cfRule>
  </conditionalFormatting>
  <dataValidations count="5">
    <dataValidation type="list" allowBlank="1" showInputMessage="1" showErrorMessage="1" sqref="M31 C57 C51 H51 H57 C43:C44 C37 H37 C18 H18 C31 H31">
      <formula1>Operanden</formula1>
    </dataValidation>
    <dataValidation type="list" allowBlank="1" showInputMessage="1" showErrorMessage="1" sqref="F51 F57 F37 F18 F31 K31">
      <formula1>Operatoren</formula1>
    </dataValidation>
    <dataValidation type="list" allowBlank="1" showInputMessage="1" showErrorMessage="1" sqref="D1:Q1">
      <formula1>Gebäude</formula1>
    </dataValidation>
    <dataValidation type="list" allowBlank="1" showInputMessage="1" showErrorMessage="1" sqref="I26:J26">
      <formula1>Reduktion.auf</formula1>
    </dataValidation>
    <dataValidation type="whole" operator="lessThan" allowBlank="1" showInputMessage="1" showErrorMessage="1" errorTitle="Gebäude zu neu" error="Das Anschaffungsjahr muss mindestens um die &quot;betriebsgewöhnliche Nutzungsdauer&quot; niederiger sein als das aktuelle Jahr!" sqref="C11">
      <formula1>C9-C13</formula1>
    </dataValidation>
  </dataValidations>
  <printOptions/>
  <pageMargins left="0.3937007874015748" right="0.3937007874015748" top="0.7874015748031497" bottom="0.7874015748031497" header="0" footer="0.3937007874015748"/>
  <pageSetup blackAndWhite="1" fitToHeight="1" fitToWidth="1" horizontalDpi="300" verticalDpi="300" orientation="portrait" paperSize="9" scale="76" r:id="rId2"/>
  <headerFooter alignWithMargins="0">
    <oddFooter>&amp;L&amp;"Arial,Kursiv"&amp;8&amp;D - &amp;T&amp;R&amp;"Arial,Fett Kursiv"&amp;8© Wolfgang Harasleben</oddFooter>
  </headerFooter>
  <drawing r:id="rId1"/>
</worksheet>
</file>

<file path=xl/worksheets/sheet19.xml><?xml version="1.0" encoding="utf-8"?>
<worksheet xmlns="http://schemas.openxmlformats.org/spreadsheetml/2006/main" xmlns:r="http://schemas.openxmlformats.org/officeDocument/2006/relationships">
  <sheetPr>
    <tabColor indexed="12"/>
    <pageSetUpPr fitToPage="1"/>
  </sheetPr>
  <dimension ref="A1:R68"/>
  <sheetViews>
    <sheetView showGridLines="0" showRowColHeaders="0" workbookViewId="0" topLeftCell="A1">
      <pane ySplit="16" topLeftCell="BM63" activePane="bottomLeft" state="frozen"/>
      <selection pane="topLeft" activeCell="E32" sqref="E32:G32"/>
      <selection pane="bottomLeft" activeCell="D1" sqref="D1:Q1"/>
    </sheetView>
  </sheetViews>
  <sheetFormatPr defaultColWidth="11.421875" defaultRowHeight="12.75" zeroHeight="1"/>
  <cols>
    <col min="1" max="4" width="10.7109375" style="1" customWidth="1"/>
    <col min="5" max="5" width="1.7109375" style="1" customWidth="1"/>
    <col min="6" max="6" width="5.7109375" style="1" customWidth="1"/>
    <col min="7" max="7" width="1.7109375" style="1" customWidth="1"/>
    <col min="8" max="9" width="10.7109375" style="1" customWidth="1"/>
    <col min="10" max="10" width="1.7109375" style="1" customWidth="1"/>
    <col min="11" max="11" width="10.7109375" style="1" customWidth="1"/>
    <col min="12" max="12" width="1.7109375" style="1" customWidth="1"/>
    <col min="13" max="17" width="10.7109375" style="1" customWidth="1"/>
    <col min="18" max="18" width="11.421875" style="1" customWidth="1"/>
    <col min="19" max="16384" width="11.421875" style="1" hidden="1" customWidth="1"/>
  </cols>
  <sheetData>
    <row r="1" spans="1:18" ht="27">
      <c r="A1" s="3" t="s">
        <v>12</v>
      </c>
      <c r="B1" s="4"/>
      <c r="C1" s="4">
        <f>IF('G8'!C1="","",'G8'!C1)</f>
        <v>8</v>
      </c>
      <c r="D1" s="324" t="str">
        <f>IF('G8'!D1="","",'G8'!D1)</f>
        <v>Rinderstall</v>
      </c>
      <c r="E1" s="324"/>
      <c r="F1" s="324"/>
      <c r="G1" s="324"/>
      <c r="H1" s="324"/>
      <c r="I1" s="324"/>
      <c r="J1" s="324"/>
      <c r="K1" s="324"/>
      <c r="L1" s="324"/>
      <c r="M1" s="324"/>
      <c r="N1" s="324"/>
      <c r="O1" s="324"/>
      <c r="P1" s="324"/>
      <c r="Q1" s="324"/>
      <c r="R1" s="2"/>
    </row>
    <row r="2" spans="1:18" ht="4.5" customHeight="1">
      <c r="A2" s="28"/>
      <c r="B2" s="29"/>
      <c r="C2" s="29"/>
      <c r="D2" s="29"/>
      <c r="E2" s="29"/>
      <c r="F2" s="29"/>
      <c r="G2" s="29"/>
      <c r="H2" s="29"/>
      <c r="I2" s="29"/>
      <c r="J2" s="29"/>
      <c r="K2" s="29"/>
      <c r="L2" s="29"/>
      <c r="M2" s="29"/>
      <c r="N2" s="29"/>
      <c r="O2" s="29"/>
      <c r="P2" s="29"/>
      <c r="Q2" s="29"/>
      <c r="R2" s="2"/>
    </row>
    <row r="3" spans="1:18" ht="15.75">
      <c r="A3" s="97" t="str">
        <f>IF('G8'!A3="","",'G8'!A3)</f>
        <v>■ Herstellungswert unbekannt</v>
      </c>
      <c r="B3" s="98"/>
      <c r="C3" s="99"/>
      <c r="D3" s="99"/>
      <c r="E3" s="99"/>
      <c r="F3" s="99"/>
      <c r="G3" s="100"/>
      <c r="H3" s="100"/>
      <c r="I3" s="100"/>
      <c r="J3" s="100"/>
      <c r="K3" s="100"/>
      <c r="L3" s="100"/>
      <c r="M3" s="100"/>
      <c r="N3" s="101"/>
      <c r="O3" s="101"/>
      <c r="P3" s="101"/>
      <c r="Q3" s="102"/>
      <c r="R3" s="2"/>
    </row>
    <row r="4" spans="1:18" ht="15.75">
      <c r="A4" s="97" t="str">
        <f>IF('G8'!A4="","",'G8'!A4)</f>
        <v>■ Errichtungsjahr nicht bekannt (bzw. betriebsgewöhnliche Nutzungsdauer überschritten!)</v>
      </c>
      <c r="B4" s="98"/>
      <c r="C4" s="99"/>
      <c r="D4" s="99"/>
      <c r="E4" s="99"/>
      <c r="F4" s="99"/>
      <c r="G4" s="100"/>
      <c r="H4" s="100"/>
      <c r="I4" s="100"/>
      <c r="J4" s="100"/>
      <c r="K4" s="100"/>
      <c r="L4" s="100"/>
      <c r="M4" s="100"/>
      <c r="N4" s="101"/>
      <c r="O4" s="101"/>
      <c r="P4" s="101"/>
      <c r="Q4" s="100"/>
      <c r="R4" s="2"/>
    </row>
    <row r="5" spans="1:18" ht="15.75">
      <c r="A5" s="97" t="str">
        <f>IF('G8'!A5="","",'G8'!A5)</f>
        <v>■ kein Investitionszuschuss</v>
      </c>
      <c r="B5" s="98"/>
      <c r="C5" s="99"/>
      <c r="D5" s="99"/>
      <c r="E5" s="99"/>
      <c r="F5" s="99"/>
      <c r="G5" s="100"/>
      <c r="H5" s="100"/>
      <c r="I5" s="100"/>
      <c r="J5" s="100"/>
      <c r="K5" s="100"/>
      <c r="L5" s="100"/>
      <c r="M5" s="100"/>
      <c r="N5" s="101"/>
      <c r="O5" s="101"/>
      <c r="P5" s="101"/>
      <c r="Q5" s="100"/>
      <c r="R5" s="2"/>
    </row>
    <row r="6" spans="1:18" ht="4.5" customHeight="1">
      <c r="A6" s="103"/>
      <c r="B6" s="98"/>
      <c r="C6" s="99"/>
      <c r="D6" s="99"/>
      <c r="E6" s="99"/>
      <c r="F6" s="99"/>
      <c r="G6" s="100"/>
      <c r="H6" s="100"/>
      <c r="I6" s="100"/>
      <c r="J6" s="100"/>
      <c r="K6" s="100"/>
      <c r="L6" s="100"/>
      <c r="M6" s="100"/>
      <c r="N6" s="101"/>
      <c r="O6" s="101"/>
      <c r="P6" s="101"/>
      <c r="Q6" s="100"/>
      <c r="R6" s="2"/>
    </row>
    <row r="7" spans="1:18" ht="63.75" customHeight="1">
      <c r="A7" s="203" t="str">
        <f>IF('G8'!A7="","",'G8'!A7)</f>
        <v>Ein Massivbau, dessen Errichtungsjahr unbekannt ist, der sich aber noch  in einem sehr guten Bauzustand befindet, wird als RINDERSTALL genutzt. Das Alter des Gebäudes ist nicht bekannt, der Herstellungswert ist unbekannt. Mit einer Restnutzungsdauer von 10 Jahren kann noch gerechnet werden. Die Länge beträgt 20 m, die Breite 9 m, die Mauerhöhe 3 m und die halbe Dachstuhlhöhe 2 m.</v>
      </c>
      <c r="B7" s="203">
        <f>IF('G8'!B7="","",'G8'!B7)</f>
      </c>
      <c r="C7" s="203">
        <f>IF('G8'!C7="","",'G8'!C7)</f>
      </c>
      <c r="D7" s="203">
        <f>IF('G8'!D7="","",'G8'!D7)</f>
      </c>
      <c r="E7" s="203">
        <f>IF('G8'!E7="","",'G8'!E7)</f>
      </c>
      <c r="F7" s="203">
        <f>IF('G8'!F7="","",'G8'!F7)</f>
      </c>
      <c r="G7" s="203">
        <f>IF('G8'!G7="","",'G8'!G7)</f>
      </c>
      <c r="H7" s="203">
        <f>IF('G8'!H7="","",'G8'!H7)</f>
      </c>
      <c r="I7" s="203">
        <f>IF('G8'!I7="","",'G8'!I7)</f>
      </c>
      <c r="J7" s="203"/>
      <c r="K7" s="203">
        <f>IF('G8'!K7="","",'G8'!K7)</f>
      </c>
      <c r="L7" s="203">
        <f>IF('G8'!L7="","",'G8'!L7)</f>
      </c>
      <c r="M7" s="203"/>
      <c r="N7" s="203">
        <f>IF('G8'!N7="","",'G8'!N7)</f>
      </c>
      <c r="O7" s="203">
        <f>IF('G8'!O7="","",'G8'!O7)</f>
      </c>
      <c r="P7" s="203">
        <f>IF('G8'!P7="","",'G8'!P7)</f>
      </c>
      <c r="Q7" s="203">
        <f>IF('G8'!Q7="","",'G8'!Q7)</f>
      </c>
      <c r="R7" s="2"/>
    </row>
    <row r="8" spans="1:18" ht="15">
      <c r="A8" s="5"/>
      <c r="B8" s="6"/>
      <c r="C8" s="7"/>
      <c r="D8" s="7"/>
      <c r="E8" s="7"/>
      <c r="F8" s="7"/>
      <c r="G8" s="8"/>
      <c r="H8" s="8"/>
      <c r="I8" s="8"/>
      <c r="J8" s="8"/>
      <c r="K8" s="8"/>
      <c r="L8" s="8"/>
      <c r="M8" s="8"/>
      <c r="N8" s="8"/>
      <c r="O8" s="8"/>
      <c r="P8" s="8"/>
      <c r="Q8" s="8"/>
      <c r="R8" s="2"/>
    </row>
    <row r="9" spans="1:18" ht="15">
      <c r="A9" s="80"/>
      <c r="B9" s="81" t="str">
        <f>IF('G8'!B9="","",'G8'!B9)</f>
        <v>Heuer = </v>
      </c>
      <c r="C9" s="30">
        <f>IF('G8'!C9="","",'G8'!C9)</f>
        <v>2007</v>
      </c>
      <c r="D9" s="82"/>
      <c r="E9" s="80"/>
      <c r="F9" s="80"/>
      <c r="G9" s="80"/>
      <c r="H9" s="81" t="str">
        <f>IF('G8'!H9="","",'G8'!H9)</f>
        <v>Länge = </v>
      </c>
      <c r="I9" s="108">
        <f>IF('G8'!I9="","",'G8'!I9)</f>
        <v>20</v>
      </c>
      <c r="J9" s="83" t="str">
        <f>IF('G8'!J9="","",'G8'!J9)</f>
        <v> m</v>
      </c>
      <c r="K9" s="83"/>
      <c r="L9" s="82"/>
      <c r="M9" s="82"/>
      <c r="N9" s="81" t="str">
        <f>IF('G8'!N9="","",'G8'!N9)</f>
        <v>Baukostenrichtsatz = </v>
      </c>
      <c r="O9" s="107">
        <f>IF('G8'!O9="","",'G8'!O9)</f>
        <v>167.87</v>
      </c>
      <c r="P9" s="86" t="str">
        <f>IF('G8'!P9="","",'G8'!P9)</f>
        <v> €</v>
      </c>
      <c r="Q9" s="84"/>
      <c r="R9" s="2"/>
    </row>
    <row r="10" spans="1:18" ht="3.75" customHeight="1">
      <c r="A10" s="80"/>
      <c r="B10" s="81"/>
      <c r="C10" s="80"/>
      <c r="D10" s="82"/>
      <c r="E10" s="80"/>
      <c r="F10" s="80"/>
      <c r="G10" s="80"/>
      <c r="H10" s="81"/>
      <c r="I10" s="80"/>
      <c r="J10" s="85"/>
      <c r="K10" s="85"/>
      <c r="L10" s="82"/>
      <c r="M10" s="82"/>
      <c r="N10" s="81"/>
      <c r="O10" s="80"/>
      <c r="P10" s="85"/>
      <c r="Q10" s="84"/>
      <c r="R10" s="2"/>
    </row>
    <row r="11" spans="1:18" ht="15">
      <c r="A11" s="80"/>
      <c r="B11" s="81" t="str">
        <f>IF('G8'!B11="","",'G8'!B11)</f>
        <v>Anschaffungsjahr = </v>
      </c>
      <c r="C11" s="108">
        <f>IF('G8'!C11="","",'G8'!C11)</f>
      </c>
      <c r="D11" s="84"/>
      <c r="E11" s="80"/>
      <c r="F11" s="80"/>
      <c r="G11" s="80"/>
      <c r="H11" s="81" t="str">
        <f>IF('G8'!H11="","",'G8'!H11)</f>
        <v>Breite = </v>
      </c>
      <c r="I11" s="108">
        <f>IF('G8'!I11="","",'G8'!I11)</f>
        <v>9</v>
      </c>
      <c r="J11" s="83" t="str">
        <f>IF('G8'!J11="","",'G8'!J11)</f>
        <v> m</v>
      </c>
      <c r="K11" s="83"/>
      <c r="L11" s="80"/>
      <c r="M11" s="80"/>
      <c r="N11" s="81"/>
      <c r="O11" s="80"/>
      <c r="P11" s="80"/>
      <c r="Q11" s="84"/>
      <c r="R11" s="2"/>
    </row>
    <row r="12" spans="1:18" ht="3" customHeight="1">
      <c r="A12" s="80"/>
      <c r="B12" s="81"/>
      <c r="C12" s="84"/>
      <c r="D12" s="84"/>
      <c r="E12" s="80"/>
      <c r="F12" s="80"/>
      <c r="G12" s="80"/>
      <c r="H12" s="81"/>
      <c r="I12" s="81"/>
      <c r="J12" s="86"/>
      <c r="K12" s="86"/>
      <c r="L12" s="82"/>
      <c r="M12" s="82"/>
      <c r="N12" s="81"/>
      <c r="O12" s="80"/>
      <c r="P12" s="80"/>
      <c r="Q12" s="84"/>
      <c r="R12" s="2"/>
    </row>
    <row r="13" spans="1:18" ht="15">
      <c r="A13" s="80"/>
      <c r="B13" s="81" t="str">
        <f>IF('G8'!B13="","",'G8'!B13)</f>
        <v>Betriebsgew. ND = </v>
      </c>
      <c r="C13" s="108">
        <f>IF('G8'!C13="","",'G8'!C13)</f>
        <v>40</v>
      </c>
      <c r="D13" s="86" t="str">
        <f>IF('G8'!D13="","",'G8'!D13)</f>
        <v> Jahre</v>
      </c>
      <c r="E13" s="80"/>
      <c r="F13" s="80"/>
      <c r="G13" s="80"/>
      <c r="H13" s="81" t="str">
        <f>IF('G8'!H13="","",'G8'!H13)</f>
        <v>Mauerhöhe = </v>
      </c>
      <c r="I13" s="108">
        <f>IF('G8'!I13="","",'G8'!I13)</f>
        <v>3</v>
      </c>
      <c r="J13" s="83" t="str">
        <f>IF('G8'!J13="","",'G8'!J13)</f>
        <v> m</v>
      </c>
      <c r="K13" s="83"/>
      <c r="L13" s="82"/>
      <c r="M13" s="82"/>
      <c r="N13" s="81"/>
      <c r="O13" s="80"/>
      <c r="P13" s="80"/>
      <c r="Q13" s="84"/>
      <c r="R13" s="2"/>
    </row>
    <row r="14" spans="1:18" ht="3" customHeight="1">
      <c r="A14" s="80"/>
      <c r="B14" s="81"/>
      <c r="C14" s="81"/>
      <c r="D14" s="86"/>
      <c r="E14" s="80"/>
      <c r="F14" s="80"/>
      <c r="G14" s="80"/>
      <c r="H14" s="81"/>
      <c r="I14" s="81"/>
      <c r="J14" s="83"/>
      <c r="K14" s="83"/>
      <c r="L14" s="81"/>
      <c r="M14" s="81"/>
      <c r="N14" s="81"/>
      <c r="O14" s="81"/>
      <c r="P14" s="86"/>
      <c r="Q14" s="84"/>
      <c r="R14" s="2"/>
    </row>
    <row r="15" spans="1:18" ht="15">
      <c r="A15" s="80"/>
      <c r="B15" s="81" t="str">
        <f>IF('G8'!B15="","",'G8'!B15)</f>
        <v>Restnutzungsdauer = </v>
      </c>
      <c r="C15" s="108">
        <f>IF('G8'!C15="","",'G8'!C15)</f>
        <v>10</v>
      </c>
      <c r="D15" s="86" t="str">
        <f>IF('G8'!D15="","",'G8'!D15)</f>
        <v> Jahre</v>
      </c>
      <c r="E15" s="80"/>
      <c r="F15" s="80"/>
      <c r="G15" s="80"/>
      <c r="H15" s="81" t="str">
        <f>IF('G8'!H15="","",'G8'!H15)</f>
        <v>½ Dachstuhlhöhe = </v>
      </c>
      <c r="I15" s="108">
        <f>IF('G8'!I15="","",'G8'!I15)</f>
        <v>2</v>
      </c>
      <c r="J15" s="86" t="str">
        <f>IF('G8'!J15="","",'G8'!J15)</f>
        <v> m</v>
      </c>
      <c r="K15" s="86"/>
      <c r="L15" s="81"/>
      <c r="M15" s="81"/>
      <c r="N15" s="81" t="str">
        <f>IF('G8'!N15="","",'G8'!N15)</f>
        <v>Gesamthöhe = </v>
      </c>
      <c r="O15" s="30">
        <f>IF('G8'!O15="","",'G8'!O15)</f>
        <v>5</v>
      </c>
      <c r="P15" s="86" t="str">
        <f>IF('G8'!P15="","",'G8'!P15)</f>
        <v> m</v>
      </c>
      <c r="Q15" s="84"/>
      <c r="R15" s="2"/>
    </row>
    <row r="16" spans="1:18" ht="27" customHeight="1">
      <c r="A16" s="5"/>
      <c r="B16" s="6"/>
      <c r="C16" s="7"/>
      <c r="D16" s="7"/>
      <c r="E16" s="7"/>
      <c r="F16" s="7"/>
      <c r="G16" s="8"/>
      <c r="H16" s="8"/>
      <c r="I16" s="8"/>
      <c r="J16" s="8"/>
      <c r="K16" s="8"/>
      <c r="L16" s="8"/>
      <c r="M16" s="8"/>
      <c r="N16" s="8"/>
      <c r="O16" s="8"/>
      <c r="P16" s="8"/>
      <c r="Q16" s="8"/>
      <c r="R16" s="2"/>
    </row>
    <row r="17" spans="1:18" ht="9.75" customHeight="1">
      <c r="A17" s="24"/>
      <c r="B17" s="25"/>
      <c r="C17" s="26"/>
      <c r="D17" s="26"/>
      <c r="E17" s="26"/>
      <c r="F17" s="26"/>
      <c r="G17" s="27"/>
      <c r="H17" s="27"/>
      <c r="I17" s="27"/>
      <c r="J17" s="27"/>
      <c r="K17" s="27"/>
      <c r="L17" s="27"/>
      <c r="M17" s="27"/>
      <c r="N17" s="27"/>
      <c r="O17" s="27"/>
      <c r="P17" s="27"/>
      <c r="Q17" s="27"/>
      <c r="R17" s="2"/>
    </row>
    <row r="18" spans="1:18" ht="15" customHeight="1">
      <c r="A18" s="55" t="s">
        <v>13</v>
      </c>
      <c r="B18" s="55" t="s">
        <v>14</v>
      </c>
      <c r="C18" s="204" t="s">
        <v>40</v>
      </c>
      <c r="D18" s="204"/>
      <c r="E18" s="18"/>
      <c r="F18" s="109" t="s">
        <v>54</v>
      </c>
      <c r="G18" s="19"/>
      <c r="H18" s="204" t="s">
        <v>86</v>
      </c>
      <c r="I18" s="204"/>
      <c r="J18"/>
      <c r="K18" s="19"/>
      <c r="L18" s="156" t="s">
        <v>203</v>
      </c>
      <c r="M18" s="182"/>
      <c r="N18" s="150"/>
      <c r="O18" s="150"/>
      <c r="P18" s="151"/>
      <c r="Q18" s="19"/>
      <c r="R18" s="2"/>
    </row>
    <row r="19" spans="1:18" ht="3" customHeight="1">
      <c r="A19" s="14"/>
      <c r="B19" s="55"/>
      <c r="C19" s="18"/>
      <c r="D19" s="18"/>
      <c r="E19" s="18"/>
      <c r="F19" s="18"/>
      <c r="G19" s="19"/>
      <c r="H19" s="18"/>
      <c r="I19" s="18"/>
      <c r="J19" s="18"/>
      <c r="K19" s="19"/>
      <c r="L19" s="157"/>
      <c r="M19" s="183"/>
      <c r="N19" s="152"/>
      <c r="O19" s="152"/>
      <c r="P19" s="153"/>
      <c r="Q19" s="19"/>
      <c r="R19" s="2"/>
    </row>
    <row r="20" spans="1:18" ht="15" customHeight="1">
      <c r="A20" s="14"/>
      <c r="B20" s="55" t="s">
        <v>14</v>
      </c>
      <c r="C20" s="204">
        <f>IF(C9="","",C9)</f>
        <v>2007</v>
      </c>
      <c r="D20" s="204"/>
      <c r="E20" s="18"/>
      <c r="F20" s="111" t="str">
        <f>IF(F18="","",F18)</f>
        <v>–</v>
      </c>
      <c r="G20" s="19"/>
      <c r="H20" s="382" t="str">
        <f>IF(C11="","Nicht bekannt!",C11)</f>
        <v>Nicht bekannt!</v>
      </c>
      <c r="I20" s="382"/>
      <c r="J20" s="180"/>
      <c r="K20" s="19"/>
      <c r="L20" s="158" t="s">
        <v>204</v>
      </c>
      <c r="M20" s="184"/>
      <c r="N20" s="152"/>
      <c r="O20" s="152"/>
      <c r="P20" s="153"/>
      <c r="Q20" s="19"/>
      <c r="R20" s="2"/>
    </row>
    <row r="21" spans="1:18" ht="3" customHeight="1">
      <c r="A21" s="14"/>
      <c r="B21" s="55"/>
      <c r="C21" s="18"/>
      <c r="D21" s="18"/>
      <c r="E21" s="18"/>
      <c r="F21" s="18" t="s">
        <v>41</v>
      </c>
      <c r="G21" s="19"/>
      <c r="H21" s="19"/>
      <c r="I21" s="19"/>
      <c r="J21" s="19"/>
      <c r="K21" s="19"/>
      <c r="L21" s="159"/>
      <c r="M21" s="185"/>
      <c r="N21" s="152"/>
      <c r="O21" s="152"/>
      <c r="P21" s="153"/>
      <c r="Q21" s="19"/>
      <c r="R21" s="2"/>
    </row>
    <row r="22" spans="1:18" ht="15" customHeight="1" thickBot="1">
      <c r="A22" s="14"/>
      <c r="B22" s="20" t="s">
        <v>14</v>
      </c>
      <c r="C22" s="198" t="str">
        <f>IF(C11="","&gt; betirebsgewöhnl. ND",C20-H20)</f>
        <v>&gt; betirebsgewöhnl. ND</v>
      </c>
      <c r="D22" s="198"/>
      <c r="E22" s="53"/>
      <c r="F22" s="53" t="s">
        <v>4</v>
      </c>
      <c r="G22" s="53"/>
      <c r="H22" s="58"/>
      <c r="I22" s="58"/>
      <c r="J22" s="58"/>
      <c r="K22" s="22"/>
      <c r="L22" s="160" t="s">
        <v>205</v>
      </c>
      <c r="M22" s="186"/>
      <c r="N22" s="154"/>
      <c r="O22" s="154"/>
      <c r="P22" s="155"/>
      <c r="Q22" s="19"/>
      <c r="R22" s="2"/>
    </row>
    <row r="23" spans="1:18" ht="12.75" customHeight="1" thickTop="1">
      <c r="A23" s="24"/>
      <c r="B23" s="25"/>
      <c r="C23" s="26"/>
      <c r="D23" s="26"/>
      <c r="E23" s="26"/>
      <c r="F23" s="26"/>
      <c r="G23" s="27"/>
      <c r="H23" s="27"/>
      <c r="I23" s="27"/>
      <c r="J23" s="27"/>
      <c r="K23" s="27"/>
      <c r="L23" s="27"/>
      <c r="M23" s="27"/>
      <c r="N23" s="27"/>
      <c r="O23" s="27"/>
      <c r="P23" s="27"/>
      <c r="Q23" s="27"/>
      <c r="R23" s="2"/>
    </row>
    <row r="24" spans="1:18" ht="15" customHeight="1">
      <c r="A24" s="55" t="s">
        <v>15</v>
      </c>
      <c r="B24" s="162"/>
      <c r="C24" s="26"/>
      <c r="D24" s="26"/>
      <c r="E24" s="26"/>
      <c r="F24" s="166" t="str">
        <f>"Baukostenrichtsatz = "&amp;DOLLAR(O9,2)&amp;"/"&amp;MID(J9,2,6)</f>
        <v>Baukostenrichtsatz = € 167,87/m</v>
      </c>
      <c r="G24" s="27"/>
      <c r="H24" s="167" t="s">
        <v>262</v>
      </c>
      <c r="I24" s="165">
        <v>1</v>
      </c>
      <c r="J24" s="165"/>
      <c r="K24" s="27"/>
      <c r="L24" s="27"/>
      <c r="M24" s="27"/>
      <c r="N24" s="27"/>
      <c r="O24" s="27"/>
      <c r="P24" s="27"/>
      <c r="Q24" s="27"/>
      <c r="R24" s="2"/>
    </row>
    <row r="25" spans="1:18" ht="3" customHeight="1">
      <c r="A25" s="24"/>
      <c r="B25" s="25"/>
      <c r="C25" s="26"/>
      <c r="D25" s="26"/>
      <c r="E25" s="26"/>
      <c r="F25" s="26"/>
      <c r="G25" s="27"/>
      <c r="H25" s="27"/>
      <c r="I25" s="27"/>
      <c r="J25" s="27"/>
      <c r="K25" s="27"/>
      <c r="L25" s="27"/>
      <c r="M25" s="27"/>
      <c r="N25" s="27"/>
      <c r="O25" s="27"/>
      <c r="P25" s="27"/>
      <c r="Q25" s="27"/>
      <c r="R25" s="2"/>
    </row>
    <row r="26" spans="1:18" ht="15" customHeight="1">
      <c r="A26" s="24"/>
      <c r="B26" s="162"/>
      <c r="C26" s="26"/>
      <c r="D26" s="26"/>
      <c r="E26" s="26"/>
      <c r="F26" s="166" t="str">
        <f>"Reduzierter Baukostenrichtsatz =    x    €/"&amp;MID(J9,2,6)</f>
        <v>Reduzierter Baukostenrichtsatz =    x    €/m</v>
      </c>
      <c r="G26" s="27"/>
      <c r="H26" s="167" t="s">
        <v>262</v>
      </c>
      <c r="I26" s="165">
        <f>IF(C22&lt;(C15/4),90%,IF(AND(C22&gt;=(C15/4),C22&lt;(C15/2)),80%,IF(C22&gt;=(C15/2),67%,"")))</f>
        <v>0.67</v>
      </c>
      <c r="J26" s="165"/>
      <c r="K26" s="27"/>
      <c r="L26" s="27"/>
      <c r="M26" s="27"/>
      <c r="N26" s="27"/>
      <c r="O26" s="27"/>
      <c r="P26" s="27"/>
      <c r="Q26" s="27"/>
      <c r="R26" s="2"/>
    </row>
    <row r="27" spans="1:18" ht="12.75" customHeight="1">
      <c r="A27" s="24"/>
      <c r="B27" s="25"/>
      <c r="C27" s="26"/>
      <c r="D27" s="26"/>
      <c r="E27" s="26"/>
      <c r="F27" s="26"/>
      <c r="G27" s="27"/>
      <c r="H27" s="27"/>
      <c r="I27" s="27"/>
      <c r="J27" s="27"/>
      <c r="K27" s="27"/>
      <c r="L27" s="27"/>
      <c r="M27" s="27"/>
      <c r="N27" s="27"/>
      <c r="O27" s="27"/>
      <c r="P27" s="27"/>
      <c r="Q27" s="27"/>
      <c r="R27" s="2"/>
    </row>
    <row r="28" spans="1:18" ht="15" customHeight="1">
      <c r="A28" s="24"/>
      <c r="B28" s="341" t="s">
        <v>213</v>
      </c>
      <c r="C28" s="342" t="str">
        <f>IF(I26="","",DOLLAR(O9,2))</f>
        <v>€ 167,87</v>
      </c>
      <c r="D28" s="342"/>
      <c r="E28" s="168" t="str">
        <f>IF(I26="",""," ")</f>
        <v> </v>
      </c>
      <c r="F28" s="168" t="str">
        <f>IF(I26="","","•")</f>
        <v>•</v>
      </c>
      <c r="G28" s="169" t="str">
        <f>IF(I26="",""," ")</f>
        <v> </v>
      </c>
      <c r="H28" s="342">
        <f>IF(I26="","",FIXED(I26,2)*100)</f>
        <v>67</v>
      </c>
      <c r="I28" s="342"/>
      <c r="J28" s="181"/>
      <c r="K28" s="340" t="str">
        <f>IF(I26="",""," = "&amp;DOLLAR(C28*H28/C29,2))</f>
        <v> = € 112,47</v>
      </c>
      <c r="L28" s="27"/>
      <c r="M28" s="27"/>
      <c r="N28" s="27"/>
      <c r="O28" s="27"/>
      <c r="P28" s="27"/>
      <c r="Q28" s="27"/>
      <c r="R28" s="2"/>
    </row>
    <row r="29" spans="1:18" ht="15" customHeight="1">
      <c r="A29" s="24"/>
      <c r="B29" s="341"/>
      <c r="C29" s="343">
        <f>IF(I26="","",FIXED(I24,2)*100)</f>
        <v>100</v>
      </c>
      <c r="D29" s="343"/>
      <c r="E29" s="343"/>
      <c r="F29" s="343"/>
      <c r="G29" s="343"/>
      <c r="H29" s="343"/>
      <c r="I29" s="343"/>
      <c r="J29" s="170"/>
      <c r="K29" s="340"/>
      <c r="L29" s="27"/>
      <c r="M29" s="27"/>
      <c r="N29" s="27"/>
      <c r="O29" s="27"/>
      <c r="P29" s="27"/>
      <c r="Q29" s="27"/>
      <c r="R29" s="2"/>
    </row>
    <row r="30" spans="1:18" ht="12.75" customHeight="1">
      <c r="A30" s="24"/>
      <c r="B30" s="25"/>
      <c r="C30" s="26"/>
      <c r="D30" s="26"/>
      <c r="E30" s="26"/>
      <c r="F30" s="26"/>
      <c r="G30" s="27"/>
      <c r="H30" s="27"/>
      <c r="I30" s="27"/>
      <c r="J30" s="27"/>
      <c r="K30" s="27"/>
      <c r="L30" s="27"/>
      <c r="M30" s="27"/>
      <c r="N30" s="27"/>
      <c r="O30" s="27"/>
      <c r="P30" s="27"/>
      <c r="Q30" s="27"/>
      <c r="R30" s="2"/>
    </row>
    <row r="31" spans="1:18" ht="15" customHeight="1">
      <c r="A31" s="55" t="s">
        <v>18</v>
      </c>
      <c r="B31" s="55" t="s">
        <v>99</v>
      </c>
      <c r="C31" s="204" t="s">
        <v>64</v>
      </c>
      <c r="D31" s="204"/>
      <c r="E31" s="18"/>
      <c r="F31" s="109" t="s">
        <v>55</v>
      </c>
      <c r="G31" s="19"/>
      <c r="H31" s="204" t="s">
        <v>65</v>
      </c>
      <c r="I31" s="204"/>
      <c r="J31"/>
      <c r="K31" s="109" t="s">
        <v>55</v>
      </c>
      <c r="L31" s="19"/>
      <c r="M31" s="204" t="s">
        <v>66</v>
      </c>
      <c r="N31" s="204"/>
      <c r="P31" s="27"/>
      <c r="Q31" s="27"/>
      <c r="R31" s="2"/>
    </row>
    <row r="32" spans="1:18" ht="3" customHeight="1">
      <c r="A32" s="14"/>
      <c r="B32" s="55"/>
      <c r="C32" s="18"/>
      <c r="D32" s="18"/>
      <c r="E32" s="18"/>
      <c r="F32" s="18"/>
      <c r="G32" s="19"/>
      <c r="H32" s="18"/>
      <c r="I32" s="18"/>
      <c r="J32"/>
      <c r="K32" s="18"/>
      <c r="L32" s="19"/>
      <c r="M32" s="18"/>
      <c r="N32" s="18"/>
      <c r="P32" s="27"/>
      <c r="Q32" s="27"/>
      <c r="R32" s="2"/>
    </row>
    <row r="33" spans="1:18" ht="15" customHeight="1">
      <c r="A33" s="14"/>
      <c r="B33" s="55" t="s">
        <v>99</v>
      </c>
      <c r="C33" s="204">
        <f>I9</f>
        <v>20</v>
      </c>
      <c r="D33" s="204"/>
      <c r="E33" s="18"/>
      <c r="F33" s="111" t="str">
        <f>IF(F31="","",F31)</f>
        <v>•</v>
      </c>
      <c r="G33" s="19"/>
      <c r="H33" s="204">
        <f>I11</f>
        <v>9</v>
      </c>
      <c r="I33" s="204"/>
      <c r="J33"/>
      <c r="K33" s="111" t="str">
        <f>IF(K31="","",K31)</f>
        <v>•</v>
      </c>
      <c r="L33" s="19"/>
      <c r="M33" s="204">
        <f>O15</f>
        <v>5</v>
      </c>
      <c r="N33" s="204"/>
      <c r="P33" s="27"/>
      <c r="Q33" s="27"/>
      <c r="R33" s="2"/>
    </row>
    <row r="34" spans="1:18" ht="3" customHeight="1">
      <c r="A34" s="14"/>
      <c r="B34" s="55"/>
      <c r="C34" s="18"/>
      <c r="D34" s="18"/>
      <c r="E34" s="18"/>
      <c r="F34" s="18" t="s">
        <v>41</v>
      </c>
      <c r="G34" s="19"/>
      <c r="H34" s="19"/>
      <c r="I34" s="19"/>
      <c r="J34"/>
      <c r="K34" s="27"/>
      <c r="L34" s="27"/>
      <c r="M34" s="27"/>
      <c r="N34" s="27"/>
      <c r="O34" s="27"/>
      <c r="P34" s="27"/>
      <c r="Q34" s="27"/>
      <c r="R34" s="2"/>
    </row>
    <row r="35" spans="1:18" ht="15" customHeight="1" thickBot="1">
      <c r="A35" s="14"/>
      <c r="B35" s="20" t="s">
        <v>99</v>
      </c>
      <c r="C35" s="198">
        <f>C33*H33*M33</f>
        <v>900</v>
      </c>
      <c r="D35" s="198"/>
      <c r="E35" s="53"/>
      <c r="F35" s="53" t="s">
        <v>210</v>
      </c>
      <c r="G35" s="53"/>
      <c r="H35" s="58"/>
      <c r="I35" s="58"/>
      <c r="J35"/>
      <c r="K35" s="27"/>
      <c r="L35" s="27"/>
      <c r="M35" s="27"/>
      <c r="N35" s="27"/>
      <c r="O35" s="27"/>
      <c r="P35" s="27"/>
      <c r="Q35" s="27"/>
      <c r="R35" s="2"/>
    </row>
    <row r="36" spans="1:18" ht="12.75" customHeight="1" thickTop="1">
      <c r="A36" s="24"/>
      <c r="B36" s="25"/>
      <c r="C36" s="26"/>
      <c r="D36" s="26"/>
      <c r="E36" s="26"/>
      <c r="F36" s="26"/>
      <c r="G36" s="27"/>
      <c r="H36" s="27"/>
      <c r="I36" s="27"/>
      <c r="J36"/>
      <c r="K36" s="27"/>
      <c r="L36" s="27"/>
      <c r="M36" s="27"/>
      <c r="P36" s="27"/>
      <c r="Q36" s="27"/>
      <c r="R36" s="2"/>
    </row>
    <row r="37" spans="1:18" ht="15" customHeight="1">
      <c r="A37" s="55" t="s">
        <v>21</v>
      </c>
      <c r="B37" s="55" t="s">
        <v>101</v>
      </c>
      <c r="C37" s="204" t="s">
        <v>30</v>
      </c>
      <c r="D37" s="204"/>
      <c r="E37" s="18"/>
      <c r="F37" s="109" t="s">
        <v>55</v>
      </c>
      <c r="G37" s="19"/>
      <c r="H37" s="204" t="s">
        <v>68</v>
      </c>
      <c r="I37" s="204"/>
      <c r="J37"/>
      <c r="Q37" s="27"/>
      <c r="R37" s="2"/>
    </row>
    <row r="38" spans="1:18" ht="3" customHeight="1">
      <c r="A38" s="14"/>
      <c r="B38" s="55"/>
      <c r="C38" s="18"/>
      <c r="D38" s="18"/>
      <c r="E38" s="18"/>
      <c r="F38" s="18"/>
      <c r="G38" s="19"/>
      <c r="H38" s="18"/>
      <c r="I38" s="18"/>
      <c r="J38"/>
      <c r="Q38" s="27"/>
      <c r="R38" s="2"/>
    </row>
    <row r="39" spans="1:18" ht="15" customHeight="1">
      <c r="A39" s="14"/>
      <c r="B39" s="55" t="s">
        <v>101</v>
      </c>
      <c r="C39" s="205">
        <f>C35</f>
        <v>900</v>
      </c>
      <c r="D39" s="204"/>
      <c r="E39" s="18"/>
      <c r="F39" s="111" t="str">
        <f>IF(F37="","",F37)</f>
        <v>•</v>
      </c>
      <c r="G39" s="19"/>
      <c r="H39" s="325">
        <f>IF(K28="","",C28*H28/C29)</f>
        <v>112.47290000000001</v>
      </c>
      <c r="I39" s="326"/>
      <c r="J39"/>
      <c r="Q39" s="27"/>
      <c r="R39" s="2"/>
    </row>
    <row r="40" spans="1:18" ht="3" customHeight="1">
      <c r="A40" s="14"/>
      <c r="B40" s="55"/>
      <c r="C40" s="18"/>
      <c r="D40" s="18"/>
      <c r="E40" s="18"/>
      <c r="F40" s="18" t="s">
        <v>41</v>
      </c>
      <c r="G40" s="19"/>
      <c r="H40" s="19"/>
      <c r="I40" s="19"/>
      <c r="J40"/>
      <c r="Q40" s="27"/>
      <c r="R40" s="2"/>
    </row>
    <row r="41" spans="1:18" ht="15" customHeight="1" thickBot="1">
      <c r="A41" s="14"/>
      <c r="B41" s="20" t="s">
        <v>101</v>
      </c>
      <c r="C41" s="198">
        <f>C39*H39</f>
        <v>101225.61000000002</v>
      </c>
      <c r="D41" s="198"/>
      <c r="E41" s="53"/>
      <c r="F41" s="53" t="s">
        <v>2</v>
      </c>
      <c r="G41" s="53"/>
      <c r="H41" s="58"/>
      <c r="I41" s="58"/>
      <c r="J41"/>
      <c r="Q41" s="27"/>
      <c r="R41" s="2"/>
    </row>
    <row r="42" spans="1:18" ht="13.5" customHeight="1" thickTop="1">
      <c r="A42" s="24"/>
      <c r="B42" s="25"/>
      <c r="C42" s="26"/>
      <c r="D42" s="26"/>
      <c r="E42" s="26"/>
      <c r="F42" s="26"/>
      <c r="G42" s="27"/>
      <c r="H42" s="27"/>
      <c r="I42" s="27"/>
      <c r="J42"/>
      <c r="K42" s="27"/>
      <c r="L42"/>
      <c r="M42"/>
      <c r="N42"/>
      <c r="O42"/>
      <c r="P42"/>
      <c r="Q42" s="27"/>
      <c r="R42" s="2"/>
    </row>
    <row r="43" spans="1:18" ht="15" customHeight="1">
      <c r="A43" s="55" t="s">
        <v>23</v>
      </c>
      <c r="B43" s="192" t="s">
        <v>16</v>
      </c>
      <c r="C43" s="333" t="s">
        <v>61</v>
      </c>
      <c r="D43" s="334"/>
      <c r="E43" s="18"/>
      <c r="F43" s="18"/>
      <c r="G43" s="19"/>
      <c r="H43" s="19"/>
      <c r="I43" s="19"/>
      <c r="J43"/>
      <c r="K43" s="19"/>
      <c r="L43" s="19"/>
      <c r="M43" s="19"/>
      <c r="N43" s="19"/>
      <c r="O43" s="19"/>
      <c r="P43" s="19"/>
      <c r="Q43" s="19"/>
      <c r="R43" s="2"/>
    </row>
    <row r="44" spans="1:18" ht="15" customHeight="1">
      <c r="A44" s="14"/>
      <c r="B44" s="192"/>
      <c r="C44" s="335" t="s">
        <v>236</v>
      </c>
      <c r="D44" s="336"/>
      <c r="E44" s="18"/>
      <c r="F44" s="18"/>
      <c r="G44" s="19"/>
      <c r="H44" s="19"/>
      <c r="I44" s="19"/>
      <c r="J44"/>
      <c r="K44" s="19"/>
      <c r="L44" s="19"/>
      <c r="M44" s="19"/>
      <c r="N44" s="19"/>
      <c r="O44" s="19"/>
      <c r="P44" s="19"/>
      <c r="Q44" s="19"/>
      <c r="R44" s="2"/>
    </row>
    <row r="45" spans="1:18" ht="3" customHeight="1">
      <c r="A45" s="14"/>
      <c r="B45" s="55"/>
      <c r="C45" s="18"/>
      <c r="D45" s="18"/>
      <c r="E45" s="18"/>
      <c r="F45" s="18"/>
      <c r="G45" s="19"/>
      <c r="H45" s="19"/>
      <c r="I45" s="19"/>
      <c r="J45"/>
      <c r="K45" s="19"/>
      <c r="L45" s="19"/>
      <c r="M45" s="19"/>
      <c r="N45" s="19"/>
      <c r="O45" s="19"/>
      <c r="P45" s="19"/>
      <c r="Q45" s="19"/>
      <c r="R45" s="2"/>
    </row>
    <row r="46" spans="1:18" ht="15" customHeight="1">
      <c r="A46" s="14"/>
      <c r="B46" s="192" t="s">
        <v>16</v>
      </c>
      <c r="C46" s="337">
        <f>IF(C41="","",C41)</f>
        <v>101225.61000000002</v>
      </c>
      <c r="D46" s="338"/>
      <c r="E46" s="18"/>
      <c r="F46" s="18"/>
      <c r="G46" s="19"/>
      <c r="H46" s="19"/>
      <c r="I46" s="19"/>
      <c r="J46"/>
      <c r="K46" s="19"/>
      <c r="L46" s="19"/>
      <c r="M46" s="19"/>
      <c r="N46" s="19"/>
      <c r="O46" s="19"/>
      <c r="P46" s="19"/>
      <c r="Q46" s="19"/>
      <c r="R46" s="2"/>
    </row>
    <row r="47" spans="1:18" ht="15" customHeight="1">
      <c r="A47" s="14"/>
      <c r="B47" s="192"/>
      <c r="C47" s="335">
        <f>C13</f>
        <v>40</v>
      </c>
      <c r="D47" s="336"/>
      <c r="E47" s="18"/>
      <c r="F47" s="18"/>
      <c r="G47" s="19"/>
      <c r="H47" s="19"/>
      <c r="I47" s="19"/>
      <c r="J47"/>
      <c r="K47" s="19"/>
      <c r="L47" s="19"/>
      <c r="M47" s="19"/>
      <c r="N47" s="19"/>
      <c r="O47" s="19"/>
      <c r="P47" s="19"/>
      <c r="Q47" s="19"/>
      <c r="R47" s="2"/>
    </row>
    <row r="48" spans="1:18" ht="3" customHeight="1">
      <c r="A48" s="14"/>
      <c r="B48" s="55"/>
      <c r="C48" s="18"/>
      <c r="D48" s="18"/>
      <c r="E48" s="18"/>
      <c r="F48" s="18"/>
      <c r="G48" s="19"/>
      <c r="H48" s="19"/>
      <c r="I48" s="19"/>
      <c r="J48"/>
      <c r="K48" s="19"/>
      <c r="L48" s="19"/>
      <c r="M48" s="19"/>
      <c r="N48" s="19"/>
      <c r="O48" s="19"/>
      <c r="P48" s="19"/>
      <c r="Q48" s="19"/>
      <c r="R48" s="2"/>
    </row>
    <row r="49" spans="1:18" ht="15" customHeight="1" thickBot="1">
      <c r="A49" s="14"/>
      <c r="B49" s="20" t="s">
        <v>16</v>
      </c>
      <c r="C49" s="327">
        <f>C46/C47</f>
        <v>2530.6402500000004</v>
      </c>
      <c r="D49" s="328"/>
      <c r="E49" s="21"/>
      <c r="F49" s="53" t="s">
        <v>2</v>
      </c>
      <c r="G49" s="19"/>
      <c r="H49" s="23"/>
      <c r="I49" s="19"/>
      <c r="J49"/>
      <c r="K49" s="19"/>
      <c r="L49" s="19"/>
      <c r="M49" s="19"/>
      <c r="N49" s="19"/>
      <c r="O49" s="19"/>
      <c r="P49" s="19"/>
      <c r="Q49" s="19"/>
      <c r="R49" s="2"/>
    </row>
    <row r="50" spans="1:18" ht="13.5" thickTop="1">
      <c r="A50" s="14"/>
      <c r="B50" s="14"/>
      <c r="C50" s="18"/>
      <c r="D50" s="18"/>
      <c r="E50" s="18"/>
      <c r="F50" s="18"/>
      <c r="G50" s="19"/>
      <c r="H50" s="19"/>
      <c r="I50" s="19"/>
      <c r="J50"/>
      <c r="K50" s="19"/>
      <c r="L50" s="19"/>
      <c r="M50" s="19"/>
      <c r="N50" s="19"/>
      <c r="O50" s="19"/>
      <c r="P50" s="19"/>
      <c r="Q50" s="19"/>
      <c r="R50" s="2"/>
    </row>
    <row r="51" spans="1:18" ht="15" customHeight="1">
      <c r="A51" s="9" t="s">
        <v>31</v>
      </c>
      <c r="B51" s="9" t="s">
        <v>22</v>
      </c>
      <c r="C51" s="329" t="s">
        <v>56</v>
      </c>
      <c r="D51" s="330"/>
      <c r="E51" s="18"/>
      <c r="F51" s="104" t="s">
        <v>55</v>
      </c>
      <c r="G51" s="19"/>
      <c r="H51" s="329" t="s">
        <v>81</v>
      </c>
      <c r="I51" s="330"/>
      <c r="J51"/>
      <c r="K51" s="11"/>
      <c r="L51" s="11"/>
      <c r="M51" s="11"/>
      <c r="N51" s="11"/>
      <c r="O51" s="11"/>
      <c r="P51" s="11"/>
      <c r="Q51" s="11"/>
      <c r="R51" s="2"/>
    </row>
    <row r="52" spans="1:18" ht="3" customHeight="1">
      <c r="A52" s="9"/>
      <c r="B52" s="9"/>
      <c r="C52" s="10"/>
      <c r="D52" s="10"/>
      <c r="E52" s="10"/>
      <c r="F52" s="10"/>
      <c r="G52" s="11"/>
      <c r="H52" s="11"/>
      <c r="I52" s="11"/>
      <c r="J52"/>
      <c r="K52" s="11"/>
      <c r="L52" s="11"/>
      <c r="M52" s="11"/>
      <c r="N52" s="11"/>
      <c r="O52" s="11"/>
      <c r="P52" s="11"/>
      <c r="Q52" s="11"/>
      <c r="R52" s="2"/>
    </row>
    <row r="53" spans="1:18" ht="15" customHeight="1">
      <c r="A53" s="9"/>
      <c r="B53" s="9" t="s">
        <v>22</v>
      </c>
      <c r="C53" s="325">
        <f>C49</f>
        <v>2530.6402500000004</v>
      </c>
      <c r="D53" s="326"/>
      <c r="E53" s="10"/>
      <c r="F53" s="51" t="str">
        <f>IF(F51="","",F51)</f>
        <v>•</v>
      </c>
      <c r="G53" s="52"/>
      <c r="H53" s="325">
        <f>C15</f>
        <v>10</v>
      </c>
      <c r="I53" s="326"/>
      <c r="J53"/>
      <c r="K53" s="11"/>
      <c r="L53" s="11"/>
      <c r="M53" s="11"/>
      <c r="N53" s="11"/>
      <c r="O53" s="11"/>
      <c r="P53" s="11"/>
      <c r="Q53" s="11"/>
      <c r="R53" s="2"/>
    </row>
    <row r="54" spans="1:18" ht="3" customHeight="1">
      <c r="A54" s="9"/>
      <c r="B54" s="9"/>
      <c r="C54" s="15"/>
      <c r="D54" s="15"/>
      <c r="E54" s="10"/>
      <c r="F54" s="15"/>
      <c r="G54" s="11"/>
      <c r="H54" s="11"/>
      <c r="I54" s="11"/>
      <c r="J54"/>
      <c r="K54" s="11"/>
      <c r="L54" s="11"/>
      <c r="M54" s="11"/>
      <c r="N54" s="11"/>
      <c r="O54" s="11"/>
      <c r="P54" s="11"/>
      <c r="Q54" s="11"/>
      <c r="R54" s="2"/>
    </row>
    <row r="55" spans="1:18" ht="15" customHeight="1" thickBot="1">
      <c r="A55" s="9"/>
      <c r="B55" s="12" t="s">
        <v>26</v>
      </c>
      <c r="C55" s="327">
        <f>C53*H53</f>
        <v>25306.402500000004</v>
      </c>
      <c r="D55" s="328"/>
      <c r="E55" s="13"/>
      <c r="F55" s="57" t="s">
        <v>2</v>
      </c>
      <c r="G55" s="11"/>
      <c r="H55" s="88"/>
      <c r="I55" s="88"/>
      <c r="J55"/>
      <c r="K55" s="88"/>
      <c r="L55" s="88"/>
      <c r="M55" s="88"/>
      <c r="N55" s="88"/>
      <c r="O55" s="88"/>
      <c r="P55" s="88"/>
      <c r="Q55" s="88"/>
      <c r="R55" s="2"/>
    </row>
    <row r="56" spans="1:18" ht="13.5" customHeight="1" thickTop="1">
      <c r="A56" s="9"/>
      <c r="B56" s="9"/>
      <c r="C56" s="10"/>
      <c r="D56" s="10"/>
      <c r="E56" s="10"/>
      <c r="F56" s="10"/>
      <c r="G56" s="11"/>
      <c r="H56" s="88"/>
      <c r="I56" s="88"/>
      <c r="J56"/>
      <c r="K56" s="88"/>
      <c r="L56" s="88"/>
      <c r="M56" s="88"/>
      <c r="N56" s="88"/>
      <c r="O56" s="88"/>
      <c r="P56" s="88"/>
      <c r="Q56" s="88"/>
      <c r="R56" s="2"/>
    </row>
    <row r="57" spans="1:18" ht="15" customHeight="1">
      <c r="A57" s="9" t="s">
        <v>35</v>
      </c>
      <c r="B57" s="9" t="s">
        <v>24</v>
      </c>
      <c r="C57" s="329" t="s">
        <v>87</v>
      </c>
      <c r="D57" s="330"/>
      <c r="E57" s="18"/>
      <c r="F57" s="104" t="s">
        <v>54</v>
      </c>
      <c r="G57" s="19"/>
      <c r="H57" s="329" t="s">
        <v>56</v>
      </c>
      <c r="I57" s="330"/>
      <c r="J57"/>
      <c r="K57" s="11"/>
      <c r="L57" s="11"/>
      <c r="M57" s="11"/>
      <c r="N57" s="11"/>
      <c r="O57" s="11"/>
      <c r="P57" s="11"/>
      <c r="Q57" s="11"/>
      <c r="R57" s="2"/>
    </row>
    <row r="58" spans="1:18" ht="3" customHeight="1">
      <c r="A58" s="9"/>
      <c r="B58" s="9" t="s">
        <v>24</v>
      </c>
      <c r="C58" s="10"/>
      <c r="D58" s="10"/>
      <c r="E58" s="10"/>
      <c r="F58" s="10"/>
      <c r="G58" s="11"/>
      <c r="H58" s="11"/>
      <c r="I58" s="11"/>
      <c r="J58"/>
      <c r="K58" s="11"/>
      <c r="L58" s="11"/>
      <c r="M58" s="11"/>
      <c r="N58" s="11"/>
      <c r="O58" s="11"/>
      <c r="P58" s="11"/>
      <c r="Q58" s="11"/>
      <c r="R58" s="2"/>
    </row>
    <row r="59" spans="1:18" ht="15" customHeight="1">
      <c r="A59" s="9"/>
      <c r="B59" s="9" t="s">
        <v>24</v>
      </c>
      <c r="C59" s="325">
        <f>C55</f>
        <v>25306.402500000004</v>
      </c>
      <c r="D59" s="326"/>
      <c r="E59" s="10"/>
      <c r="F59" s="51" t="str">
        <f>IF(F57="","",F57)</f>
        <v>–</v>
      </c>
      <c r="G59" s="52"/>
      <c r="H59" s="325">
        <f>C49</f>
        <v>2530.6402500000004</v>
      </c>
      <c r="I59" s="326"/>
      <c r="J59"/>
      <c r="K59" s="11"/>
      <c r="L59" s="11"/>
      <c r="M59" s="11"/>
      <c r="N59" s="11"/>
      <c r="O59" s="11"/>
      <c r="P59" s="11"/>
      <c r="Q59" s="11"/>
      <c r="R59" s="2"/>
    </row>
    <row r="60" spans="1:18" ht="3" customHeight="1">
      <c r="A60" s="9"/>
      <c r="B60" s="9" t="s">
        <v>24</v>
      </c>
      <c r="C60" s="15"/>
      <c r="D60" s="15"/>
      <c r="E60" s="10"/>
      <c r="F60" s="15"/>
      <c r="G60" s="11"/>
      <c r="H60" s="11"/>
      <c r="I60" s="11"/>
      <c r="J60"/>
      <c r="K60" s="11"/>
      <c r="L60" s="11"/>
      <c r="M60" s="11"/>
      <c r="N60" s="11"/>
      <c r="O60" s="11"/>
      <c r="P60" s="11"/>
      <c r="Q60" s="11"/>
      <c r="R60" s="2"/>
    </row>
    <row r="61" spans="1:18" ht="15" customHeight="1" thickBot="1">
      <c r="A61" s="9"/>
      <c r="B61" s="12" t="s">
        <v>25</v>
      </c>
      <c r="C61" s="327">
        <f>IF(C55&lt;=C49,1,C59-H59)</f>
        <v>22775.762250000003</v>
      </c>
      <c r="D61" s="328"/>
      <c r="E61" s="13"/>
      <c r="F61" s="57" t="s">
        <v>2</v>
      </c>
      <c r="G61" s="11"/>
      <c r="H61" s="23">
        <f>IF(C55&lt;=C49,"Erinnerungswert!","")</f>
      </c>
      <c r="I61" s="11"/>
      <c r="J61"/>
      <c r="K61" s="11"/>
      <c r="L61" s="11"/>
      <c r="M61" s="11"/>
      <c r="N61" s="11"/>
      <c r="O61" s="11"/>
      <c r="P61" s="11"/>
      <c r="Q61" s="11"/>
      <c r="R61" s="2"/>
    </row>
    <row r="62" spans="1:18" ht="60" customHeight="1" thickTop="1">
      <c r="A62" s="9"/>
      <c r="B62" s="9"/>
      <c r="C62" s="10"/>
      <c r="D62" s="10"/>
      <c r="E62" s="10"/>
      <c r="F62" s="10"/>
      <c r="G62" s="11"/>
      <c r="H62" s="11"/>
      <c r="I62" s="11"/>
      <c r="J62" s="11"/>
      <c r="K62" s="11"/>
      <c r="L62" s="11"/>
      <c r="M62" s="11"/>
      <c r="N62" s="11"/>
      <c r="O62" s="11"/>
      <c r="P62" s="11"/>
      <c r="Q62" s="11"/>
      <c r="R62" s="2"/>
    </row>
    <row r="63" spans="1:18" ht="12.75" customHeight="1">
      <c r="A63" s="193" t="s">
        <v>0</v>
      </c>
      <c r="B63" s="194"/>
      <c r="C63" s="321" t="s">
        <v>1</v>
      </c>
      <c r="D63" s="61" t="s">
        <v>30</v>
      </c>
      <c r="E63" s="206" t="s">
        <v>88</v>
      </c>
      <c r="F63" s="206"/>
      <c r="G63" s="206"/>
      <c r="H63" s="62" t="s">
        <v>62</v>
      </c>
      <c r="I63" s="62" t="s">
        <v>17</v>
      </c>
      <c r="J63" s="358" t="s">
        <v>5</v>
      </c>
      <c r="K63" s="375"/>
      <c r="L63" s="369" t="s">
        <v>7</v>
      </c>
      <c r="M63" s="360"/>
      <c r="N63" s="62" t="s">
        <v>8</v>
      </c>
      <c r="O63" s="62" t="s">
        <v>9</v>
      </c>
      <c r="P63" s="62" t="s">
        <v>5</v>
      </c>
      <c r="Q63" s="63" t="s">
        <v>7</v>
      </c>
      <c r="R63" s="2"/>
    </row>
    <row r="64" spans="1:18" ht="12.75" customHeight="1">
      <c r="A64" s="195"/>
      <c r="B64" s="318"/>
      <c r="C64" s="322"/>
      <c r="D64" s="59" t="s">
        <v>90</v>
      </c>
      <c r="E64" s="199" t="s">
        <v>42</v>
      </c>
      <c r="F64" s="199"/>
      <c r="G64" s="199"/>
      <c r="H64" s="60" t="s">
        <v>3</v>
      </c>
      <c r="I64" s="60" t="s">
        <v>3</v>
      </c>
      <c r="J64" s="361" t="s">
        <v>3</v>
      </c>
      <c r="K64" s="376"/>
      <c r="L64" s="370" t="str">
        <f>"1.1."&amp;Jahr!E4</f>
        <v>1.1.</v>
      </c>
      <c r="M64" s="371"/>
      <c r="N64" s="60" t="s">
        <v>3</v>
      </c>
      <c r="O64" s="60" t="s">
        <v>3</v>
      </c>
      <c r="P64" s="60" t="s">
        <v>3</v>
      </c>
      <c r="Q64" s="64" t="str">
        <f>"31.12."&amp;Jahr!E4</f>
        <v>31.12.</v>
      </c>
      <c r="R64" s="2"/>
    </row>
    <row r="65" spans="1:18" ht="12.75">
      <c r="A65" s="319"/>
      <c r="B65" s="320"/>
      <c r="C65" s="323"/>
      <c r="D65" s="59" t="s">
        <v>91</v>
      </c>
      <c r="E65" s="199" t="s">
        <v>89</v>
      </c>
      <c r="F65" s="199"/>
      <c r="G65" s="199"/>
      <c r="H65" s="60" t="s">
        <v>2</v>
      </c>
      <c r="I65" s="60" t="s">
        <v>92</v>
      </c>
      <c r="J65" s="364" t="s">
        <v>6</v>
      </c>
      <c r="K65" s="377"/>
      <c r="L65" s="372" t="s">
        <v>2</v>
      </c>
      <c r="M65" s="366"/>
      <c r="N65" s="60" t="s">
        <v>2</v>
      </c>
      <c r="O65" s="60" t="s">
        <v>2</v>
      </c>
      <c r="P65" s="60" t="s">
        <v>2</v>
      </c>
      <c r="Q65" s="65" t="s">
        <v>2</v>
      </c>
      <c r="R65" s="2"/>
    </row>
    <row r="66" spans="1:18" ht="30" customHeight="1">
      <c r="A66" s="269" t="str">
        <f>IF(D1="","",D1)</f>
        <v>Rinderstall</v>
      </c>
      <c r="B66" s="218"/>
      <c r="C66" s="66">
        <f>IF(C11="","",C11)</f>
      </c>
      <c r="D66" s="66">
        <f>IF(C35="","",C35)</f>
        <v>900</v>
      </c>
      <c r="E66" s="219">
        <f>IF(K28="","",C28*H28/C29)</f>
        <v>112.47290000000001</v>
      </c>
      <c r="F66" s="219"/>
      <c r="G66" s="219"/>
      <c r="H66" s="68">
        <f>IF(C41="","",C41)</f>
        <v>101225.61000000002</v>
      </c>
      <c r="I66" s="68">
        <f>IF(C13="","",C13)</f>
        <v>40</v>
      </c>
      <c r="J66" s="378">
        <f>IF(C49="","",C49)</f>
        <v>2530.6402500000004</v>
      </c>
      <c r="K66" s="379"/>
      <c r="L66" s="380">
        <f>IF(C55="","",C55)</f>
        <v>25306.402500000004</v>
      </c>
      <c r="M66" s="381"/>
      <c r="N66" s="67"/>
      <c r="O66" s="67"/>
      <c r="P66" s="68">
        <f>IF(L66=1,"",J66)</f>
        <v>2530.6402500000004</v>
      </c>
      <c r="Q66" s="106">
        <f>IF(C61="","",C61)</f>
        <v>22775.762250000003</v>
      </c>
      <c r="R66" s="2"/>
    </row>
    <row r="67" spans="1:18" ht="19.5" customHeight="1">
      <c r="A67" s="200" t="s">
        <v>10</v>
      </c>
      <c r="B67" s="201"/>
      <c r="C67" s="201"/>
      <c r="D67" s="201"/>
      <c r="E67" s="201"/>
      <c r="F67" s="201"/>
      <c r="G67" s="201"/>
      <c r="H67" s="201"/>
      <c r="I67" s="201"/>
      <c r="J67" s="201"/>
      <c r="K67" s="202"/>
      <c r="L67" s="367">
        <f>IF(SUM(L66)=0,"",SUM(L66))</f>
        <v>25306.402500000004</v>
      </c>
      <c r="M67" s="368"/>
      <c r="N67" s="96">
        <f>IF(SUM(N66)=0,"",SUM(N66))</f>
      </c>
      <c r="O67" s="96">
        <f>IF(SUM(O66)=0,"",SUM(O66))</f>
      </c>
      <c r="P67" s="94">
        <f>IF(SUM(P66)=0,"",SUM(P66))</f>
        <v>2530.6402500000004</v>
      </c>
      <c r="Q67" s="95">
        <f>IF(SUM(Q66)=0,"",SUM(Q66))</f>
        <v>22775.762250000003</v>
      </c>
      <c r="R67" s="2"/>
    </row>
    <row r="68" spans="1:18" ht="15">
      <c r="A68" s="36"/>
      <c r="B68" s="36"/>
      <c r="C68" s="37"/>
      <c r="D68" s="37"/>
      <c r="E68" s="37"/>
      <c r="F68" s="37"/>
      <c r="G68" s="38"/>
      <c r="H68" s="38"/>
      <c r="I68" s="38"/>
      <c r="J68" s="38"/>
      <c r="K68" s="38"/>
      <c r="L68" s="38"/>
      <c r="M68" s="38"/>
      <c r="N68" s="38"/>
      <c r="O68" s="38"/>
      <c r="P68" s="38"/>
      <c r="Q68" s="8"/>
      <c r="R68" s="2"/>
    </row>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sheetData>
  <sheetProtection sheet="1" objects="1" scenarios="1"/>
  <mergeCells count="58">
    <mergeCell ref="A67:K67"/>
    <mergeCell ref="A7:Q7"/>
    <mergeCell ref="H51:I51"/>
    <mergeCell ref="H53:I53"/>
    <mergeCell ref="H57:I57"/>
    <mergeCell ref="C18:D18"/>
    <mergeCell ref="H37:I37"/>
    <mergeCell ref="C39:D39"/>
    <mergeCell ref="M31:N31"/>
    <mergeCell ref="M33:N33"/>
    <mergeCell ref="H28:I28"/>
    <mergeCell ref="E64:G64"/>
    <mergeCell ref="E65:G65"/>
    <mergeCell ref="C61:D61"/>
    <mergeCell ref="H39:I39"/>
    <mergeCell ref="H59:I59"/>
    <mergeCell ref="E63:G63"/>
    <mergeCell ref="H18:I18"/>
    <mergeCell ref="C20:D20"/>
    <mergeCell ref="C49:D49"/>
    <mergeCell ref="C46:D46"/>
    <mergeCell ref="C47:D47"/>
    <mergeCell ref="C41:D41"/>
    <mergeCell ref="C37:D37"/>
    <mergeCell ref="C43:D43"/>
    <mergeCell ref="C44:D44"/>
    <mergeCell ref="C28:D28"/>
    <mergeCell ref="D1:Q1"/>
    <mergeCell ref="A66:B66"/>
    <mergeCell ref="E66:G66"/>
    <mergeCell ref="H20:I20"/>
    <mergeCell ref="K28:K29"/>
    <mergeCell ref="C29:I29"/>
    <mergeCell ref="C22:D22"/>
    <mergeCell ref="B28:B29"/>
    <mergeCell ref="C59:D59"/>
    <mergeCell ref="B46:B47"/>
    <mergeCell ref="A63:B65"/>
    <mergeCell ref="C63:C65"/>
    <mergeCell ref="C51:D51"/>
    <mergeCell ref="C53:D53"/>
    <mergeCell ref="C55:D55"/>
    <mergeCell ref="C57:D57"/>
    <mergeCell ref="B43:B44"/>
    <mergeCell ref="C31:D31"/>
    <mergeCell ref="H31:I31"/>
    <mergeCell ref="C33:D33"/>
    <mergeCell ref="H33:I33"/>
    <mergeCell ref="C35:D35"/>
    <mergeCell ref="J63:K63"/>
    <mergeCell ref="J64:K64"/>
    <mergeCell ref="J65:K65"/>
    <mergeCell ref="J66:K66"/>
    <mergeCell ref="L67:M67"/>
    <mergeCell ref="L64:M64"/>
    <mergeCell ref="L63:M63"/>
    <mergeCell ref="L65:M65"/>
    <mergeCell ref="L66:M66"/>
  </mergeCells>
  <conditionalFormatting sqref="B28:B29">
    <cfRule type="expression" priority="1" dxfId="4" stopIfTrue="1">
      <formula>I26=""</formula>
    </cfRule>
  </conditionalFormatting>
  <conditionalFormatting sqref="M31:N31 H33:I33 C51:D51 C53:D53 F51 F53 H53:I53 H57:I57 C57:D57 C59:D59 F57 F59 H59:I59 H37:I37 H39:I39 C37:D37 F39 C39:D39 F37 K33 H51:I51 C18:D18 F20 C20:D20 F18 C31:D31 F33 C33:D33 F31 K31 H31:I31 H18:I18 M33:N33">
    <cfRule type="cellIs" priority="2" dxfId="0" operator="notEqual" stopIfTrue="1">
      <formula>""</formula>
    </cfRule>
  </conditionalFormatting>
  <conditionalFormatting sqref="C55:D55 C61:D61 C43:D43 C46:D46 C49:D49 C41:D41 C22:D22 C35:D35">
    <cfRule type="cellIs" priority="3" dxfId="1" operator="notEqual" stopIfTrue="1">
      <formula>""</formula>
    </cfRule>
  </conditionalFormatting>
  <conditionalFormatting sqref="H55">
    <cfRule type="cellIs" priority="4" dxfId="3" operator="equal" stopIfTrue="1">
      <formula>"Erinnerungswert!"</formula>
    </cfRule>
  </conditionalFormatting>
  <conditionalFormatting sqref="C44:D44 C47:D47">
    <cfRule type="cellIs" priority="5" dxfId="2" operator="notEqual" stopIfTrue="1">
      <formula>""</formula>
    </cfRule>
  </conditionalFormatting>
  <conditionalFormatting sqref="C28:J29">
    <cfRule type="cellIs" priority="6" dxfId="6" operator="equal" stopIfTrue="1">
      <formula>""</formula>
    </cfRule>
  </conditionalFormatting>
  <conditionalFormatting sqref="H20:J20">
    <cfRule type="cellIs" priority="7" dxfId="7" operator="equal" stopIfTrue="1">
      <formula>"Nicht bekannt!"</formula>
    </cfRule>
  </conditionalFormatting>
  <dataValidations count="2">
    <dataValidation type="list" allowBlank="1" showInputMessage="1" showErrorMessage="1" sqref="M31 C57 C51 H51 H57 C43:C44 C37 H37 C18 H18 C31 H31">
      <formula1>Operanden</formula1>
    </dataValidation>
    <dataValidation type="list" allowBlank="1" showInputMessage="1" showErrorMessage="1" sqref="F51 F57 F37 F18 F31 K31">
      <formula1>Operatoren</formula1>
    </dataValidation>
  </dataValidations>
  <printOptions/>
  <pageMargins left="0.3937007874015748" right="0.3937007874015748" top="0.7874015748031497" bottom="0.7874015748031497" header="0" footer="0.3937007874015748"/>
  <pageSetup blackAndWhite="1" fitToHeight="1" fitToWidth="1" horizontalDpi="300" verticalDpi="300" orientation="portrait" paperSize="9" scale="74" r:id="rId2"/>
  <headerFooter alignWithMargins="0">
    <oddFooter>&amp;L&amp;"Arial,Kursiv"&amp;8&amp;D - &amp;T&amp;R&amp;"Arial,Fett Kursiv"&amp;8© Wolfgang Harasleben</oddFooter>
  </headerFooter>
  <drawing r:id="rId1"/>
</worksheet>
</file>

<file path=xl/worksheets/sheet2.xml><?xml version="1.0" encoding="utf-8"?>
<worksheet xmlns="http://schemas.openxmlformats.org/spreadsheetml/2006/main" xmlns:r="http://schemas.openxmlformats.org/officeDocument/2006/relationships">
  <sheetPr>
    <tabColor indexed="17"/>
  </sheetPr>
  <dimension ref="A1:E16"/>
  <sheetViews>
    <sheetView showGridLines="0" showRowColHeaders="0" workbookViewId="0" topLeftCell="A1">
      <pane ySplit="2" topLeftCell="BM3" activePane="bottomLeft" state="frozen"/>
      <selection pane="topLeft" activeCell="A1" sqref="A1"/>
      <selection pane="bottomLeft" activeCell="A2" sqref="A2:E2"/>
    </sheetView>
  </sheetViews>
  <sheetFormatPr defaultColWidth="11.421875" defaultRowHeight="12.75" zeroHeight="1"/>
  <cols>
    <col min="1" max="2" width="5.7109375" style="0" customWidth="1"/>
    <col min="3" max="3" width="90.7109375" style="0" customWidth="1"/>
    <col min="5" max="5" width="5.7109375" style="0" customWidth="1"/>
    <col min="6" max="16384" width="11.421875" style="1" hidden="1" customWidth="1"/>
  </cols>
  <sheetData>
    <row r="1" spans="1:5" ht="34.5" customHeight="1">
      <c r="A1" s="42" t="s">
        <v>38</v>
      </c>
      <c r="B1" s="42"/>
      <c r="C1" s="43"/>
      <c r="D1" s="43"/>
      <c r="E1" s="43"/>
    </row>
    <row r="2" spans="1:5" ht="4.5" customHeight="1">
      <c r="A2" s="45"/>
      <c r="B2" s="45"/>
      <c r="C2" s="46"/>
      <c r="D2" s="46"/>
      <c r="E2" s="46"/>
    </row>
    <row r="3" spans="1:5" ht="19.5" customHeight="1">
      <c r="A3" s="2"/>
      <c r="B3" s="47"/>
      <c r="C3" s="47"/>
      <c r="D3" s="47"/>
      <c r="E3" s="2"/>
    </row>
    <row r="4" spans="1:5" ht="19.5" customHeight="1">
      <c r="A4" s="2"/>
      <c r="B4" s="317" t="s">
        <v>48</v>
      </c>
      <c r="C4" s="187" t="str">
        <f>IF('GV1'!A1="","",'GV1'!A1)&amp;" "&amp;IF('GV1'!C1="","",'GV1'!C1)&amp;": "&amp;IF('GV1'!D1="","",'GV1'!D1)</f>
        <v>Beispiel 1: Rohrdrainage - Sumpfwiese</v>
      </c>
      <c r="D4" s="39"/>
      <c r="E4" s="2"/>
    </row>
    <row r="5" spans="1:5" ht="19.5" customHeight="1">
      <c r="A5" s="2"/>
      <c r="B5" s="317"/>
      <c r="C5" s="161" t="s">
        <v>259</v>
      </c>
      <c r="D5" s="2"/>
      <c r="E5" s="2"/>
    </row>
    <row r="6" spans="1:5" ht="4.5" customHeight="1">
      <c r="A6" s="2"/>
      <c r="B6" s="2"/>
      <c r="C6" s="2"/>
      <c r="D6" s="2"/>
      <c r="E6" s="2"/>
    </row>
    <row r="7" spans="1:5" ht="4.5" customHeight="1">
      <c r="A7" s="2"/>
      <c r="B7" s="294"/>
      <c r="C7" s="294"/>
      <c r="D7" s="294"/>
      <c r="E7" s="2"/>
    </row>
    <row r="8" spans="1:5" ht="19.5" customHeight="1">
      <c r="A8" s="2"/>
      <c r="B8" s="317" t="s">
        <v>48</v>
      </c>
      <c r="C8" s="187" t="str">
        <f>IF('GV2'!A1="","",'GV2'!A1)&amp;" "&amp;IF('GV2'!C1="","",'GV2'!C1)&amp;": "&amp;IF('GV2'!D1="","",'GV2'!D1)</f>
        <v>Beispiel 2: Maulwurfsdrainage - Hofacker</v>
      </c>
      <c r="D8" s="2"/>
      <c r="E8" s="2"/>
    </row>
    <row r="9" spans="1:5" ht="19.5" customHeight="1">
      <c r="A9" s="2"/>
      <c r="B9" s="317"/>
      <c r="C9" s="161" t="s">
        <v>258</v>
      </c>
      <c r="D9" s="2"/>
      <c r="E9" s="2"/>
    </row>
    <row r="10" spans="1:5" ht="4.5" customHeight="1">
      <c r="A10" s="2"/>
      <c r="B10" s="2"/>
      <c r="C10" s="2"/>
      <c r="D10" s="2"/>
      <c r="E10" s="2"/>
    </row>
    <row r="11" spans="1:5" ht="4.5" customHeight="1">
      <c r="A11" s="2"/>
      <c r="B11" s="294"/>
      <c r="C11" s="294"/>
      <c r="D11" s="294"/>
      <c r="E11" s="2"/>
    </row>
    <row r="12" spans="1:5" ht="19.5" customHeight="1">
      <c r="A12" s="2"/>
      <c r="B12" s="317" t="s">
        <v>48</v>
      </c>
      <c r="C12" s="187" t="str">
        <f>IF('GV3'!A1="","",'GV3'!A1)&amp;" "&amp;IF('GV3'!C1="","",'GV3'!C1)&amp;": "&amp;IF('GV3'!D1="","",'GV3'!D1)</f>
        <v>Beispiel 3: Drainage</v>
      </c>
      <c r="D12" s="2"/>
      <c r="E12" s="2"/>
    </row>
    <row r="13" spans="1:5" ht="19.5" customHeight="1">
      <c r="A13" s="2"/>
      <c r="B13" s="317"/>
      <c r="C13" s="161" t="s">
        <v>257</v>
      </c>
      <c r="D13" s="2"/>
      <c r="E13" s="2"/>
    </row>
    <row r="14" spans="1:5" ht="120" customHeight="1">
      <c r="A14" s="2"/>
      <c r="B14" s="2"/>
      <c r="C14" s="2"/>
      <c r="D14" s="2"/>
      <c r="E14" s="2"/>
    </row>
    <row r="15" spans="1:5" ht="19.5" customHeight="1">
      <c r="A15" s="40" t="s">
        <v>11</v>
      </c>
      <c r="B15" s="40"/>
      <c r="C15" s="1"/>
      <c r="D15" s="1"/>
      <c r="E15" s="1"/>
    </row>
    <row r="16" spans="1:5" ht="18" customHeight="1">
      <c r="A16" s="2"/>
      <c r="B16" s="2"/>
      <c r="C16" s="2"/>
      <c r="D16" s="2"/>
      <c r="E16" s="2"/>
    </row>
    <row r="17" ht="12.75" hidden="1"/>
  </sheetData>
  <sheetProtection sheet="1" objects="1" scenarios="1"/>
  <mergeCells count="3">
    <mergeCell ref="B4:B5"/>
    <mergeCell ref="B8:B9"/>
    <mergeCell ref="B12:B13"/>
  </mergeCells>
  <hyperlinks>
    <hyperlink ref="B4:C5" location="'GV1'!D1" tooltip="Zur Berechnung!" display="ë"/>
    <hyperlink ref="B8:C9" location="'GV2'!D1" tooltip="Zur Berechnung!" display="ë"/>
    <hyperlink ref="B12:C13" location="'GV3'!D1" tooltip="Zur Berechnung!" display="ë"/>
  </hyperlinks>
  <printOptions/>
  <pageMargins left="0.75" right="0.75" top="1" bottom="1" header="0.4921259845" footer="0.4921259845"/>
  <pageSetup orientation="portrait" paperSize="9" r:id="rId2"/>
  <drawing r:id="rId1"/>
</worksheet>
</file>

<file path=xl/worksheets/sheet20.xml><?xml version="1.0" encoding="utf-8"?>
<worksheet xmlns="http://schemas.openxmlformats.org/spreadsheetml/2006/main" xmlns:r="http://schemas.openxmlformats.org/officeDocument/2006/relationships">
  <sheetPr>
    <tabColor indexed="10"/>
    <pageSetUpPr fitToPage="1"/>
  </sheetPr>
  <dimension ref="A1:U78"/>
  <sheetViews>
    <sheetView showGridLines="0" showRowColHeaders="0" workbookViewId="0" topLeftCell="A1">
      <pane ySplit="23" topLeftCell="BM24" activePane="bottomLeft" state="frozen"/>
      <selection pane="topLeft" activeCell="E32" sqref="E32:G32"/>
      <selection pane="bottomLeft" activeCell="D1" sqref="D1:S1"/>
    </sheetView>
  </sheetViews>
  <sheetFormatPr defaultColWidth="11.421875" defaultRowHeight="12.75" zeroHeight="1"/>
  <cols>
    <col min="1" max="4" width="9.7109375" style="1" customWidth="1"/>
    <col min="5" max="5" width="1.7109375" style="1" customWidth="1"/>
    <col min="6" max="6" width="5.7109375" style="1" customWidth="1"/>
    <col min="7" max="7" width="1.7109375" style="1" customWidth="1"/>
    <col min="8" max="9" width="9.7109375" style="1" customWidth="1"/>
    <col min="10" max="11" width="1.7109375" style="1" customWidth="1"/>
    <col min="12" max="18" width="9.7109375" style="1" customWidth="1"/>
    <col min="19" max="20" width="1.7109375" style="1" customWidth="1"/>
    <col min="21" max="16384" width="11.421875" style="1" hidden="1" customWidth="1"/>
  </cols>
  <sheetData>
    <row r="1" spans="1:20" ht="27">
      <c r="A1" s="16" t="s">
        <v>12</v>
      </c>
      <c r="B1" s="17"/>
      <c r="C1" s="17">
        <v>9</v>
      </c>
      <c r="D1" s="387" t="s">
        <v>240</v>
      </c>
      <c r="E1" s="387"/>
      <c r="F1" s="387"/>
      <c r="G1" s="387"/>
      <c r="H1" s="387"/>
      <c r="I1" s="387"/>
      <c r="J1" s="387"/>
      <c r="K1" s="387"/>
      <c r="L1" s="388" t="str">
        <f>"("&amp;IF(C12="","",C12)&amp;", "&amp;IF(N12="","",N12)&amp;")"</f>
        <v>(Scheune, Stall)</v>
      </c>
      <c r="M1" s="388"/>
      <c r="N1" s="388"/>
      <c r="O1" s="388"/>
      <c r="P1" s="388"/>
      <c r="Q1" s="388"/>
      <c r="R1" s="388"/>
      <c r="S1" s="388"/>
      <c r="T1" s="2"/>
    </row>
    <row r="2" spans="1:20" ht="4.5" customHeight="1">
      <c r="A2" s="28"/>
      <c r="B2" s="29"/>
      <c r="C2" s="29"/>
      <c r="D2" s="29"/>
      <c r="E2" s="29"/>
      <c r="F2" s="29"/>
      <c r="G2" s="29"/>
      <c r="H2" s="29"/>
      <c r="I2" s="29"/>
      <c r="J2" s="29"/>
      <c r="K2" s="29"/>
      <c r="L2" s="29"/>
      <c r="M2" s="29"/>
      <c r="N2" s="29"/>
      <c r="O2" s="29"/>
      <c r="P2" s="29"/>
      <c r="Q2" s="29"/>
      <c r="R2" s="29"/>
      <c r="S2" s="29"/>
      <c r="T2" s="2"/>
    </row>
    <row r="3" spans="1:20" ht="15.75">
      <c r="A3" s="35" t="s">
        <v>98</v>
      </c>
      <c r="B3" s="32"/>
      <c r="C3" s="33"/>
      <c r="D3" s="33"/>
      <c r="E3" s="33"/>
      <c r="F3" s="33"/>
      <c r="G3" s="34"/>
      <c r="H3" s="34"/>
      <c r="I3" s="34"/>
      <c r="J3" s="34"/>
      <c r="K3" s="34"/>
      <c r="L3" s="34"/>
      <c r="M3" s="34"/>
      <c r="N3" s="34"/>
      <c r="O3" s="34"/>
      <c r="P3" s="34"/>
      <c r="Q3" s="34"/>
      <c r="R3" s="34"/>
      <c r="S3" s="34"/>
      <c r="T3" s="2"/>
    </row>
    <row r="4" spans="1:20" ht="15.75">
      <c r="A4" s="35" t="s">
        <v>206</v>
      </c>
      <c r="B4" s="32"/>
      <c r="C4" s="33"/>
      <c r="D4" s="33"/>
      <c r="E4" s="33"/>
      <c r="F4" s="33"/>
      <c r="G4" s="34"/>
      <c r="H4" s="34"/>
      <c r="I4" s="34"/>
      <c r="J4" s="34"/>
      <c r="K4" s="34"/>
      <c r="L4" s="34"/>
      <c r="M4" s="34"/>
      <c r="N4" s="34"/>
      <c r="O4" s="34"/>
      <c r="P4" s="34"/>
      <c r="Q4" s="34"/>
      <c r="R4" s="34"/>
      <c r="S4" s="34"/>
      <c r="T4" s="2"/>
    </row>
    <row r="5" spans="1:20" ht="15.75">
      <c r="A5" s="35" t="s">
        <v>45</v>
      </c>
      <c r="B5" s="32"/>
      <c r="C5" s="33"/>
      <c r="D5" s="33"/>
      <c r="E5" s="33"/>
      <c r="F5" s="33"/>
      <c r="G5" s="34"/>
      <c r="H5" s="34"/>
      <c r="I5" s="34"/>
      <c r="J5" s="34"/>
      <c r="K5" s="34"/>
      <c r="L5" s="34"/>
      <c r="M5" s="34"/>
      <c r="N5" s="34"/>
      <c r="O5" s="34"/>
      <c r="P5" s="34"/>
      <c r="Q5" s="34"/>
      <c r="R5" s="34"/>
      <c r="S5" s="34"/>
      <c r="T5" s="2"/>
    </row>
    <row r="6" spans="1:20" ht="4.5" customHeight="1">
      <c r="A6" s="31"/>
      <c r="B6" s="32"/>
      <c r="C6" s="33"/>
      <c r="D6" s="33"/>
      <c r="E6" s="33"/>
      <c r="F6" s="33"/>
      <c r="G6" s="34"/>
      <c r="H6" s="34"/>
      <c r="I6" s="34"/>
      <c r="J6" s="34"/>
      <c r="K6" s="34"/>
      <c r="L6" s="34"/>
      <c r="M6" s="34"/>
      <c r="N6" s="34"/>
      <c r="O6" s="34"/>
      <c r="P6" s="34"/>
      <c r="Q6" s="34"/>
      <c r="R6" s="34"/>
      <c r="S6" s="34"/>
      <c r="T6" s="2"/>
    </row>
    <row r="7" spans="1:20" ht="21.75" customHeight="1">
      <c r="A7" s="288" t="s">
        <v>250</v>
      </c>
      <c r="B7" s="284"/>
      <c r="C7" s="285"/>
      <c r="D7" s="285"/>
      <c r="E7" s="285"/>
      <c r="F7" s="285"/>
      <c r="G7" s="286"/>
      <c r="H7" s="286"/>
      <c r="I7" s="286"/>
      <c r="J7" s="286"/>
      <c r="K7" s="287"/>
      <c r="L7" s="286"/>
      <c r="M7" s="286"/>
      <c r="N7" s="286"/>
      <c r="O7" s="286"/>
      <c r="P7" s="286"/>
      <c r="Q7" s="286"/>
      <c r="R7" s="286"/>
      <c r="S7" s="286"/>
      <c r="T7" s="2"/>
    </row>
    <row r="8" spans="1:20" ht="15">
      <c r="A8" s="283"/>
      <c r="B8" s="289" t="s">
        <v>231</v>
      </c>
      <c r="C8" s="119">
        <v>40</v>
      </c>
      <c r="D8" s="290" t="s">
        <v>230</v>
      </c>
      <c r="E8" s="285"/>
      <c r="F8" s="285"/>
      <c r="G8" s="289" t="s">
        <v>232</v>
      </c>
      <c r="H8" s="119">
        <v>12</v>
      </c>
      <c r="I8" s="290" t="s">
        <v>230</v>
      </c>
      <c r="J8" s="286"/>
      <c r="K8" s="287"/>
      <c r="L8" s="289" t="s">
        <v>246</v>
      </c>
      <c r="M8" s="119">
        <v>7</v>
      </c>
      <c r="N8" s="290" t="s">
        <v>230</v>
      </c>
      <c r="O8" s="291"/>
      <c r="P8" s="291" t="s">
        <v>99</v>
      </c>
      <c r="Q8" s="212">
        <f>IF(M8="",C8*H8,IF(AND(C8="",H8="",M8=""),"",C8*H8*M8))</f>
        <v>3360</v>
      </c>
      <c r="R8" s="292" t="str">
        <f>IF(M8=""," m²"," m³")</f>
        <v> m³</v>
      </c>
      <c r="S8" s="286"/>
      <c r="T8" s="2"/>
    </row>
    <row r="9" spans="1:20" ht="3.75" customHeight="1">
      <c r="A9" s="283"/>
      <c r="B9" s="284"/>
      <c r="C9" s="285"/>
      <c r="D9" s="285"/>
      <c r="E9" s="285"/>
      <c r="F9" s="285"/>
      <c r="G9" s="286"/>
      <c r="H9" s="286"/>
      <c r="I9" s="286"/>
      <c r="J9" s="286"/>
      <c r="K9" s="287"/>
      <c r="L9" s="286"/>
      <c r="M9" s="286"/>
      <c r="N9" s="286"/>
      <c r="O9" s="286"/>
      <c r="P9" s="286"/>
      <c r="Q9" s="286"/>
      <c r="R9" s="286"/>
      <c r="S9" s="286"/>
      <c r="T9" s="2"/>
    </row>
    <row r="10" spans="1:20" ht="36" customHeight="1">
      <c r="A10" s="24"/>
      <c r="B10" s="25"/>
      <c r="C10" s="26"/>
      <c r="D10" s="26"/>
      <c r="E10" s="26"/>
      <c r="F10" s="26"/>
      <c r="G10" s="27"/>
      <c r="H10" s="27"/>
      <c r="I10" s="27"/>
      <c r="J10" s="27"/>
      <c r="K10" s="279"/>
      <c r="L10" s="27"/>
      <c r="M10" s="27"/>
      <c r="N10" s="27"/>
      <c r="O10" s="27"/>
      <c r="P10" s="27"/>
      <c r="Q10" s="27"/>
      <c r="R10" s="27"/>
      <c r="S10" s="27"/>
      <c r="T10" s="2"/>
    </row>
    <row r="11" spans="1:20" ht="3.75" customHeight="1">
      <c r="A11" s="5"/>
      <c r="B11" s="6"/>
      <c r="C11" s="7"/>
      <c r="D11" s="7"/>
      <c r="E11" s="7"/>
      <c r="F11" s="7"/>
      <c r="G11" s="8"/>
      <c r="H11" s="8"/>
      <c r="I11" s="8"/>
      <c r="J11" s="8"/>
      <c r="K11" s="282"/>
      <c r="L11" s="235"/>
      <c r="M11" s="235"/>
      <c r="N11" s="235"/>
      <c r="O11" s="235"/>
      <c r="P11" s="235"/>
      <c r="Q11" s="235"/>
      <c r="R11" s="235"/>
      <c r="S11" s="235"/>
      <c r="T11" s="2"/>
    </row>
    <row r="12" spans="1:20" ht="19.5" customHeight="1">
      <c r="A12" s="172" t="s">
        <v>245</v>
      </c>
      <c r="B12" s="208"/>
      <c r="C12" s="395" t="s">
        <v>180</v>
      </c>
      <c r="D12" s="396"/>
      <c r="E12" s="396"/>
      <c r="F12" s="396"/>
      <c r="G12" s="397"/>
      <c r="H12" s="80"/>
      <c r="I12" s="208"/>
      <c r="J12" s="208"/>
      <c r="K12" s="216"/>
      <c r="L12" s="281" t="s">
        <v>244</v>
      </c>
      <c r="M12" s="217"/>
      <c r="N12" s="398" t="s">
        <v>188</v>
      </c>
      <c r="O12" s="399"/>
      <c r="P12" s="400"/>
      <c r="Q12" s="220"/>
      <c r="R12" s="215"/>
      <c r="S12" s="215"/>
      <c r="T12" s="2"/>
    </row>
    <row r="13" spans="1:20" ht="3.75" customHeight="1">
      <c r="A13" s="80"/>
      <c r="B13" s="81"/>
      <c r="C13" s="80"/>
      <c r="D13" s="82"/>
      <c r="E13" s="82"/>
      <c r="F13" s="80"/>
      <c r="G13" s="81"/>
      <c r="H13" s="80"/>
      <c r="I13" s="85"/>
      <c r="J13" s="85"/>
      <c r="K13" s="221"/>
      <c r="L13" s="215"/>
      <c r="M13" s="222"/>
      <c r="N13" s="223"/>
      <c r="O13" s="224"/>
      <c r="P13" s="220"/>
      <c r="Q13" s="220"/>
      <c r="R13" s="215"/>
      <c r="S13" s="215"/>
      <c r="T13" s="2"/>
    </row>
    <row r="14" spans="1:20" ht="15" customHeight="1">
      <c r="A14" s="80"/>
      <c r="B14" s="81" t="s">
        <v>94</v>
      </c>
      <c r="C14" s="30">
        <f>IF(Jahr!D4="","",Jahr!D4)</f>
        <v>2007</v>
      </c>
      <c r="D14" s="82"/>
      <c r="E14" s="82"/>
      <c r="F14" s="80"/>
      <c r="G14" s="81"/>
      <c r="H14" s="80"/>
      <c r="I14" s="85"/>
      <c r="J14" s="85"/>
      <c r="K14" s="221"/>
      <c r="L14" s="215"/>
      <c r="M14" s="222"/>
      <c r="N14" s="223"/>
      <c r="O14" s="224"/>
      <c r="P14" s="220"/>
      <c r="Q14" s="220"/>
      <c r="R14" s="215"/>
      <c r="S14" s="215"/>
      <c r="T14" s="2"/>
    </row>
    <row r="15" spans="1:20" ht="3.75" customHeight="1">
      <c r="A15" s="80"/>
      <c r="B15" s="81"/>
      <c r="C15" s="80"/>
      <c r="D15" s="82"/>
      <c r="E15" s="82"/>
      <c r="F15" s="80"/>
      <c r="G15" s="81"/>
      <c r="H15" s="80"/>
      <c r="I15" s="85"/>
      <c r="J15" s="85"/>
      <c r="K15" s="221"/>
      <c r="L15" s="215"/>
      <c r="M15" s="222"/>
      <c r="N15" s="223"/>
      <c r="O15" s="224"/>
      <c r="P15" s="220"/>
      <c r="Q15" s="220"/>
      <c r="R15" s="215"/>
      <c r="S15" s="215"/>
      <c r="T15" s="2"/>
    </row>
    <row r="16" spans="1:20" ht="15">
      <c r="A16" s="80"/>
      <c r="B16" s="81" t="s">
        <v>95</v>
      </c>
      <c r="C16" s="79">
        <v>1984</v>
      </c>
      <c r="D16" s="84"/>
      <c r="E16" s="84"/>
      <c r="F16" s="80"/>
      <c r="G16" s="81" t="s">
        <v>97</v>
      </c>
      <c r="H16" s="79">
        <v>33</v>
      </c>
      <c r="I16" s="86" t="s">
        <v>27</v>
      </c>
      <c r="J16" s="86"/>
      <c r="K16" s="225"/>
      <c r="L16" s="226"/>
      <c r="M16" s="222" t="s">
        <v>95</v>
      </c>
      <c r="N16" s="313">
        <v>1994</v>
      </c>
      <c r="O16" s="220"/>
      <c r="P16" s="222" t="s">
        <v>97</v>
      </c>
      <c r="Q16" s="313">
        <v>33</v>
      </c>
      <c r="R16" s="226" t="s">
        <v>27</v>
      </c>
      <c r="S16" s="226"/>
      <c r="T16" s="86"/>
    </row>
    <row r="17" spans="1:20" ht="3" customHeight="1">
      <c r="A17" s="80"/>
      <c r="B17" s="84"/>
      <c r="C17" s="84"/>
      <c r="D17" s="84"/>
      <c r="E17" s="84"/>
      <c r="F17" s="210"/>
      <c r="G17" s="84"/>
      <c r="H17" s="84"/>
      <c r="I17" s="84"/>
      <c r="J17" s="84"/>
      <c r="K17" s="227"/>
      <c r="L17" s="220"/>
      <c r="M17" s="220"/>
      <c r="N17" s="220"/>
      <c r="O17" s="220"/>
      <c r="P17" s="220"/>
      <c r="Q17" s="220"/>
      <c r="R17" s="220"/>
      <c r="S17" s="220"/>
      <c r="T17" s="84"/>
    </row>
    <row r="18" spans="1:20" ht="15" customHeight="1">
      <c r="A18" s="80"/>
      <c r="B18" s="209" t="s">
        <v>231</v>
      </c>
      <c r="C18" s="119"/>
      <c r="D18" s="86" t="s">
        <v>230</v>
      </c>
      <c r="E18" s="84"/>
      <c r="F18" s="210"/>
      <c r="G18" s="81" t="s">
        <v>99</v>
      </c>
      <c r="H18" s="212">
        <f>IF(AND(C8&lt;&gt;"",H8&lt;&gt;"",M8&lt;&gt;""),Q8-Q18,C18*C20*C22)</f>
        <v>2640</v>
      </c>
      <c r="I18" s="83" t="s">
        <v>248</v>
      </c>
      <c r="J18" s="83"/>
      <c r="K18" s="228"/>
      <c r="L18" s="229"/>
      <c r="M18" s="230" t="s">
        <v>231</v>
      </c>
      <c r="N18" s="314">
        <v>40</v>
      </c>
      <c r="O18" s="226" t="s">
        <v>230</v>
      </c>
      <c r="P18" s="222" t="s">
        <v>99</v>
      </c>
      <c r="Q18" s="310">
        <f>N18*N20*N22</f>
        <v>720</v>
      </c>
      <c r="R18" s="229" t="s">
        <v>248</v>
      </c>
      <c r="S18" s="229"/>
      <c r="T18" s="83"/>
    </row>
    <row r="19" spans="1:20" ht="3" customHeight="1">
      <c r="A19" s="80"/>
      <c r="B19" s="84"/>
      <c r="C19" s="84"/>
      <c r="D19" s="84"/>
      <c r="E19" s="84"/>
      <c r="F19" s="210"/>
      <c r="G19" s="84"/>
      <c r="H19" s="84"/>
      <c r="I19" s="84"/>
      <c r="J19" s="84"/>
      <c r="K19" s="227"/>
      <c r="L19" s="220"/>
      <c r="M19" s="220"/>
      <c r="N19" s="220"/>
      <c r="O19" s="220"/>
      <c r="P19" s="220"/>
      <c r="Q19" s="220"/>
      <c r="R19" s="220"/>
      <c r="S19" s="220"/>
      <c r="T19" s="84"/>
    </row>
    <row r="20" spans="1:20" ht="15" customHeight="1">
      <c r="A20" s="80"/>
      <c r="B20" s="209" t="s">
        <v>232</v>
      </c>
      <c r="C20" s="119"/>
      <c r="D20" s="86" t="s">
        <v>230</v>
      </c>
      <c r="E20" s="84"/>
      <c r="F20" s="210"/>
      <c r="G20" s="84"/>
      <c r="H20" s="213" t="s">
        <v>249</v>
      </c>
      <c r="I20" s="84"/>
      <c r="J20" s="84"/>
      <c r="K20" s="227"/>
      <c r="L20" s="220"/>
      <c r="M20" s="230" t="s">
        <v>232</v>
      </c>
      <c r="N20" s="314">
        <v>6</v>
      </c>
      <c r="O20" s="226" t="s">
        <v>230</v>
      </c>
      <c r="P20" s="220"/>
      <c r="Q20" s="231" t="s">
        <v>67</v>
      </c>
      <c r="R20" s="220"/>
      <c r="S20" s="220"/>
      <c r="T20" s="84"/>
    </row>
    <row r="21" spans="1:20" ht="3" customHeight="1">
      <c r="A21" s="80"/>
      <c r="B21" s="81"/>
      <c r="C21" s="84"/>
      <c r="D21" s="84"/>
      <c r="E21" s="84"/>
      <c r="F21" s="210"/>
      <c r="G21" s="84"/>
      <c r="H21" s="84"/>
      <c r="I21" s="84"/>
      <c r="J21" s="84"/>
      <c r="K21" s="227"/>
      <c r="L21" s="220"/>
      <c r="M21" s="222"/>
      <c r="N21" s="220"/>
      <c r="O21" s="220"/>
      <c r="P21" s="220"/>
      <c r="Q21" s="220"/>
      <c r="R21" s="220"/>
      <c r="S21" s="220"/>
      <c r="T21" s="84"/>
    </row>
    <row r="22" spans="1:20" ht="15" customHeight="1">
      <c r="A22" s="80"/>
      <c r="B22" s="209" t="s">
        <v>246</v>
      </c>
      <c r="C22" s="119"/>
      <c r="D22" s="86" t="s">
        <v>230</v>
      </c>
      <c r="E22" s="84"/>
      <c r="F22" s="210"/>
      <c r="G22" s="210"/>
      <c r="H22" s="78">
        <v>34.88</v>
      </c>
      <c r="I22" s="86" t="s">
        <v>28</v>
      </c>
      <c r="J22" s="86"/>
      <c r="K22" s="225"/>
      <c r="L22" s="226"/>
      <c r="M22" s="230" t="s">
        <v>246</v>
      </c>
      <c r="N22" s="314">
        <v>3</v>
      </c>
      <c r="O22" s="226" t="s">
        <v>230</v>
      </c>
      <c r="P22" s="220"/>
      <c r="Q22" s="315">
        <v>140.26</v>
      </c>
      <c r="R22" s="226" t="s">
        <v>28</v>
      </c>
      <c r="S22" s="226"/>
      <c r="T22" s="86"/>
    </row>
    <row r="23" spans="1:20" ht="21.75" customHeight="1">
      <c r="A23" s="5"/>
      <c r="B23" s="6"/>
      <c r="C23" s="211"/>
      <c r="D23" s="7"/>
      <c r="E23" s="7"/>
      <c r="F23" s="7"/>
      <c r="G23" s="8"/>
      <c r="H23" s="8"/>
      <c r="I23" s="8"/>
      <c r="J23" s="8"/>
      <c r="K23" s="214"/>
      <c r="L23" s="215"/>
      <c r="M23" s="232"/>
      <c r="N23" s="233" t="s">
        <v>247</v>
      </c>
      <c r="O23" s="234"/>
      <c r="P23" s="215"/>
      <c r="Q23" s="215"/>
      <c r="R23" s="215"/>
      <c r="S23" s="215"/>
      <c r="T23" s="8"/>
    </row>
    <row r="24" spans="1:20" ht="9.75" customHeight="1">
      <c r="A24" s="24"/>
      <c r="B24" s="25"/>
      <c r="C24" s="26"/>
      <c r="D24" s="26"/>
      <c r="E24" s="26"/>
      <c r="F24" s="26"/>
      <c r="G24" s="27"/>
      <c r="H24" s="27"/>
      <c r="I24" s="27"/>
      <c r="J24"/>
      <c r="K24" s="252"/>
      <c r="L24" s="280"/>
      <c r="M24" s="280"/>
      <c r="N24" s="280"/>
      <c r="O24" s="280"/>
      <c r="P24" s="280"/>
      <c r="Q24" s="280"/>
      <c r="R24" s="280"/>
      <c r="S24" s="280"/>
      <c r="T24" s="2"/>
    </row>
    <row r="25" spans="1:20" ht="15" customHeight="1">
      <c r="A25" s="55" t="s">
        <v>13</v>
      </c>
      <c r="B25" s="55" t="s">
        <v>14</v>
      </c>
      <c r="C25" s="204"/>
      <c r="D25" s="204"/>
      <c r="E25" s="18"/>
      <c r="F25" s="109"/>
      <c r="G25" s="19"/>
      <c r="H25" s="204"/>
      <c r="I25" s="204"/>
      <c r="J25"/>
      <c r="K25" s="252"/>
      <c r="L25" s="253"/>
      <c r="M25" s="254"/>
      <c r="N25" s="254"/>
      <c r="O25" s="255"/>
      <c r="P25" s="255"/>
      <c r="Q25" s="255"/>
      <c r="R25" s="255"/>
      <c r="S25" s="253"/>
      <c r="T25" s="2"/>
    </row>
    <row r="26" spans="1:20" ht="3" customHeight="1">
      <c r="A26" s="14"/>
      <c r="B26" s="55"/>
      <c r="C26" s="18"/>
      <c r="D26" s="18"/>
      <c r="E26" s="18"/>
      <c r="F26" s="18"/>
      <c r="G26" s="19"/>
      <c r="H26" s="18"/>
      <c r="I26" s="18"/>
      <c r="J26"/>
      <c r="K26" s="252"/>
      <c r="L26" s="253"/>
      <c r="M26" s="254"/>
      <c r="N26" s="254"/>
      <c r="O26" s="255"/>
      <c r="P26" s="255"/>
      <c r="Q26" s="255"/>
      <c r="R26" s="255"/>
      <c r="S26" s="253"/>
      <c r="T26" s="2"/>
    </row>
    <row r="27" spans="1:20" ht="15" customHeight="1">
      <c r="A27" s="14"/>
      <c r="B27" s="55" t="s">
        <v>14</v>
      </c>
      <c r="C27" s="204"/>
      <c r="D27" s="204"/>
      <c r="E27" s="18"/>
      <c r="F27" s="111">
        <f>IF(F25="","",F25)</f>
      </c>
      <c r="G27" s="19"/>
      <c r="H27" s="204"/>
      <c r="I27" s="204"/>
      <c r="J27"/>
      <c r="K27" s="252"/>
      <c r="L27" s="253"/>
      <c r="M27" s="254"/>
      <c r="N27" s="254"/>
      <c r="O27" s="255"/>
      <c r="P27" s="255"/>
      <c r="Q27" s="255"/>
      <c r="R27" s="255"/>
      <c r="S27" s="253"/>
      <c r="T27" s="2"/>
    </row>
    <row r="28" spans="1:20" ht="3" customHeight="1">
      <c r="A28" s="14"/>
      <c r="B28" s="55"/>
      <c r="C28" s="18"/>
      <c r="D28" s="18"/>
      <c r="E28" s="18"/>
      <c r="F28" s="18" t="s">
        <v>41</v>
      </c>
      <c r="G28" s="19"/>
      <c r="H28" s="19"/>
      <c r="I28" s="19"/>
      <c r="J28"/>
      <c r="K28" s="252"/>
      <c r="L28" s="253"/>
      <c r="M28" s="254"/>
      <c r="N28" s="254"/>
      <c r="O28" s="254"/>
      <c r="P28" s="254"/>
      <c r="Q28" s="253"/>
      <c r="R28" s="253"/>
      <c r="S28" s="253"/>
      <c r="T28" s="2"/>
    </row>
    <row r="29" spans="1:20" ht="15" customHeight="1" thickBot="1">
      <c r="A29" s="14"/>
      <c r="B29" s="20" t="s">
        <v>14</v>
      </c>
      <c r="C29" s="207"/>
      <c r="D29" s="207"/>
      <c r="E29" s="53"/>
      <c r="F29" s="53" t="s">
        <v>4</v>
      </c>
      <c r="G29" s="53"/>
      <c r="H29" s="58"/>
      <c r="I29" s="58"/>
      <c r="J29"/>
      <c r="K29" s="252"/>
      <c r="L29" s="256"/>
      <c r="M29" s="257" t="s">
        <v>14</v>
      </c>
      <c r="N29" s="207"/>
      <c r="O29" s="207"/>
      <c r="P29" s="258" t="s">
        <v>4</v>
      </c>
      <c r="Q29" s="254"/>
      <c r="R29" s="254"/>
      <c r="S29" s="254"/>
      <c r="T29" s="2"/>
    </row>
    <row r="30" spans="1:20" ht="12.75" customHeight="1" thickTop="1">
      <c r="A30" s="24"/>
      <c r="B30" s="25"/>
      <c r="C30" s="26"/>
      <c r="D30" s="26"/>
      <c r="E30" s="26"/>
      <c r="F30" s="26"/>
      <c r="G30" s="27"/>
      <c r="H30" s="27"/>
      <c r="I30" s="27"/>
      <c r="J30"/>
      <c r="K30" s="252"/>
      <c r="L30" s="259"/>
      <c r="M30" s="259"/>
      <c r="N30" s="259"/>
      <c r="O30" s="259"/>
      <c r="P30" s="259"/>
      <c r="Q30" s="259"/>
      <c r="R30" s="259"/>
      <c r="S30" s="259"/>
      <c r="T30" s="2"/>
    </row>
    <row r="31" spans="1:20" ht="15" customHeight="1">
      <c r="A31" s="55" t="s">
        <v>15</v>
      </c>
      <c r="B31" s="162"/>
      <c r="C31" s="26"/>
      <c r="D31" s="26"/>
      <c r="E31" s="26"/>
      <c r="F31" s="163" t="str">
        <f>"Baukostenrichtsatz = "&amp;DOLLAR(H22,2)&amp;"/"&amp;MID(I18,2,6)</f>
        <v>Baukostenrichtsatz = € 34,88/m³</v>
      </c>
      <c r="G31" s="27"/>
      <c r="H31" s="27" t="s">
        <v>261</v>
      </c>
      <c r="I31" s="164">
        <v>1</v>
      </c>
      <c r="J31"/>
      <c r="K31" s="252"/>
      <c r="L31" s="259"/>
      <c r="M31" s="260"/>
      <c r="N31" s="261"/>
      <c r="O31" s="262" t="str">
        <f>"Baukostenrichtsatz = "&amp;DOLLAR(Q22,2)&amp;"/"&amp;MID(R18,2,6)</f>
        <v>Baukostenrichtsatz = € 140,26/m³</v>
      </c>
      <c r="P31" s="259" t="s">
        <v>261</v>
      </c>
      <c r="Q31" s="263">
        <v>1</v>
      </c>
      <c r="R31" s="254"/>
      <c r="S31" s="254"/>
      <c r="T31" s="2"/>
    </row>
    <row r="32" spans="1:20" ht="3" customHeight="1">
      <c r="A32" s="24"/>
      <c r="B32" s="25"/>
      <c r="C32" s="26"/>
      <c r="D32" s="26"/>
      <c r="E32" s="26"/>
      <c r="F32" s="26"/>
      <c r="G32" s="27"/>
      <c r="H32" s="27"/>
      <c r="I32" s="27"/>
      <c r="J32"/>
      <c r="K32" s="252"/>
      <c r="L32" s="259"/>
      <c r="M32" s="264"/>
      <c r="N32" s="261"/>
      <c r="O32" s="261"/>
      <c r="P32" s="259"/>
      <c r="Q32" s="259"/>
      <c r="R32" s="254"/>
      <c r="S32" s="254"/>
      <c r="T32" s="2"/>
    </row>
    <row r="33" spans="1:20" ht="15" customHeight="1">
      <c r="A33" s="24"/>
      <c r="B33" s="162"/>
      <c r="C33" s="26"/>
      <c r="D33" s="26"/>
      <c r="E33" s="26"/>
      <c r="F33" s="163" t="str">
        <f>"Reduzierter Baukostenrichtsatz =    x    €/"&amp;MID(I18,2,6)</f>
        <v>Reduzierter Baukostenrichtsatz =    x    €/m³</v>
      </c>
      <c r="G33" s="27"/>
      <c r="H33" s="27" t="s">
        <v>261</v>
      </c>
      <c r="I33" s="179"/>
      <c r="J33"/>
      <c r="K33" s="252"/>
      <c r="L33" s="259"/>
      <c r="M33" s="260"/>
      <c r="N33" s="261"/>
      <c r="O33" s="262" t="str">
        <f>"Reduzierter Baukostenrichtsatz =    x    €/"&amp;MID(R18,2,6)</f>
        <v>Reduzierter Baukostenrichtsatz =    x    €/m³</v>
      </c>
      <c r="P33" s="259" t="s">
        <v>261</v>
      </c>
      <c r="Q33" s="179"/>
      <c r="R33" s="254"/>
      <c r="S33" s="254"/>
      <c r="T33" s="2"/>
    </row>
    <row r="34" spans="1:21" ht="15" customHeight="1">
      <c r="A34" s="24"/>
      <c r="B34" s="25"/>
      <c r="C34" s="26"/>
      <c r="D34" s="26"/>
      <c r="E34" s="26"/>
      <c r="F34" s="26"/>
      <c r="G34" s="27"/>
      <c r="H34" s="27"/>
      <c r="I34" s="27"/>
      <c r="J34"/>
      <c r="K34" s="252"/>
      <c r="L34" s="259"/>
      <c r="M34" s="264"/>
      <c r="N34" s="261"/>
      <c r="O34" s="261"/>
      <c r="P34" s="261"/>
      <c r="Q34" s="261"/>
      <c r="R34" s="259"/>
      <c r="S34" s="259"/>
      <c r="T34" s="2"/>
      <c r="U34" s="27"/>
    </row>
    <row r="35" spans="1:20" ht="15" customHeight="1">
      <c r="A35" s="24"/>
      <c r="B35" s="341" t="s">
        <v>213</v>
      </c>
      <c r="C35" s="342">
        <f>IF(I33="","",DOLLAR(H22,2))</f>
      </c>
      <c r="D35" s="342"/>
      <c r="E35" s="168">
        <f>IF(I33="",""," ")</f>
      </c>
      <c r="F35" s="168">
        <f>IF(I33="","","•")</f>
      </c>
      <c r="G35" s="169">
        <f>IF(I33="",""," ")</f>
      </c>
      <c r="H35" s="342">
        <f>IF(I33="","",FIXED(I33,2)*100)</f>
      </c>
      <c r="I35" s="342"/>
      <c r="J35"/>
      <c r="K35" s="252"/>
      <c r="L35" s="254"/>
      <c r="M35" s="401" t="s">
        <v>213</v>
      </c>
      <c r="N35" s="389">
        <f>IF(Q33="","",DOLLAR(Q22,2))</f>
      </c>
      <c r="O35" s="342"/>
      <c r="P35" s="266">
        <f>IF(Q33="","","•")</f>
      </c>
      <c r="Q35" s="389">
        <f>IF(Q33="","",FIXED(Q33,2)*100)</f>
      </c>
      <c r="R35" s="342"/>
      <c r="S35" s="267"/>
      <c r="T35" s="2"/>
    </row>
    <row r="36" spans="1:21" ht="15" customHeight="1">
      <c r="A36" s="24"/>
      <c r="B36" s="341"/>
      <c r="C36" s="343">
        <f>IF(I33="","",FIXED(I31,2)*100)</f>
      </c>
      <c r="D36" s="343"/>
      <c r="E36" s="343"/>
      <c r="F36" s="343"/>
      <c r="G36" s="343"/>
      <c r="H36" s="343"/>
      <c r="I36" s="343"/>
      <c r="J36"/>
      <c r="K36" s="252"/>
      <c r="L36" s="254"/>
      <c r="M36" s="341"/>
      <c r="N36" s="390">
        <f>IF(Q33="","",FIXED(Q31,2)*100)</f>
      </c>
      <c r="O36" s="391"/>
      <c r="P36" s="391"/>
      <c r="Q36" s="391"/>
      <c r="R36" s="391"/>
      <c r="S36" s="267"/>
      <c r="T36" s="2"/>
      <c r="U36" s="170"/>
    </row>
    <row r="37" spans="1:21" ht="15" customHeight="1">
      <c r="A37" s="24"/>
      <c r="B37" s="189"/>
      <c r="C37" s="170"/>
      <c r="D37" s="170"/>
      <c r="E37" s="170"/>
      <c r="F37" s="170"/>
      <c r="G37" s="170"/>
      <c r="H37" s="170"/>
      <c r="I37" s="170"/>
      <c r="J37"/>
      <c r="K37" s="252"/>
      <c r="L37" s="268"/>
      <c r="M37" s="265"/>
      <c r="N37" s="267"/>
      <c r="O37" s="267"/>
      <c r="P37" s="267"/>
      <c r="Q37" s="267"/>
      <c r="R37" s="267"/>
      <c r="S37" s="267"/>
      <c r="T37" s="2"/>
      <c r="U37" s="170"/>
    </row>
    <row r="38" spans="1:21" ht="15" customHeight="1" thickBot="1">
      <c r="A38" s="24"/>
      <c r="B38" s="20" t="s">
        <v>213</v>
      </c>
      <c r="C38" s="236">
        <f>IF(I33="","",FIXED(C35*H35/C36,2))</f>
      </c>
      <c r="D38" s="53" t="s">
        <v>2</v>
      </c>
      <c r="E38" s="170"/>
      <c r="F38" s="170"/>
      <c r="G38" s="170"/>
      <c r="H38" s="170"/>
      <c r="I38" s="170"/>
      <c r="J38"/>
      <c r="K38" s="252"/>
      <c r="L38" s="268"/>
      <c r="M38" s="257" t="s">
        <v>213</v>
      </c>
      <c r="N38" s="270">
        <f>IF(Q33="","",FIXED(N35*Q35/N36,2))</f>
      </c>
      <c r="O38" s="258" t="s">
        <v>2</v>
      </c>
      <c r="P38" s="267"/>
      <c r="Q38" s="267"/>
      <c r="R38" s="267"/>
      <c r="S38" s="267"/>
      <c r="T38" s="2"/>
      <c r="U38" s="170"/>
    </row>
    <row r="39" spans="1:20" ht="12.75" customHeight="1" thickTop="1">
      <c r="A39" s="24"/>
      <c r="B39" s="189"/>
      <c r="C39" s="188"/>
      <c r="D39" s="26"/>
      <c r="E39" s="26"/>
      <c r="F39" s="26"/>
      <c r="G39" s="27"/>
      <c r="H39" s="27"/>
      <c r="I39" s="27"/>
      <c r="J39"/>
      <c r="K39" s="252"/>
      <c r="L39" s="259"/>
      <c r="M39" s="259"/>
      <c r="N39" s="259"/>
      <c r="O39" s="259"/>
      <c r="P39" s="259"/>
      <c r="Q39" s="259"/>
      <c r="R39" s="259"/>
      <c r="S39" s="259"/>
      <c r="T39" s="2"/>
    </row>
    <row r="40" spans="1:20" ht="15" customHeight="1">
      <c r="A40" s="55" t="s">
        <v>18</v>
      </c>
      <c r="B40" s="55" t="s">
        <v>101</v>
      </c>
      <c r="C40" s="204"/>
      <c r="D40" s="204"/>
      <c r="E40" s="18"/>
      <c r="F40" s="109"/>
      <c r="G40" s="19"/>
      <c r="H40" s="204"/>
      <c r="I40" s="204"/>
      <c r="J40"/>
      <c r="K40" s="252"/>
      <c r="L40" s="254"/>
      <c r="M40" s="254"/>
      <c r="N40" s="254"/>
      <c r="O40" s="254"/>
      <c r="P40" s="254"/>
      <c r="Q40" s="259"/>
      <c r="R40" s="259"/>
      <c r="S40" s="259"/>
      <c r="T40" s="2"/>
    </row>
    <row r="41" spans="1:20" ht="3" customHeight="1">
      <c r="A41" s="14"/>
      <c r="B41" s="55"/>
      <c r="C41" s="18"/>
      <c r="D41" s="18"/>
      <c r="E41" s="18"/>
      <c r="F41" s="18"/>
      <c r="G41" s="19"/>
      <c r="H41" s="18"/>
      <c r="I41" s="18"/>
      <c r="J41"/>
      <c r="K41" s="252"/>
      <c r="L41" s="254"/>
      <c r="M41" s="254"/>
      <c r="N41" s="254"/>
      <c r="O41" s="254"/>
      <c r="P41" s="254"/>
      <c r="Q41" s="259"/>
      <c r="R41" s="259"/>
      <c r="S41" s="259"/>
      <c r="T41" s="2"/>
    </row>
    <row r="42" spans="1:20" ht="15" customHeight="1">
      <c r="A42" s="14"/>
      <c r="B42" s="55" t="s">
        <v>101</v>
      </c>
      <c r="C42" s="339"/>
      <c r="D42" s="204"/>
      <c r="E42" s="18"/>
      <c r="F42" s="111">
        <f>IF(F40="","",F40)</f>
      </c>
      <c r="G42" s="19"/>
      <c r="H42" s="205"/>
      <c r="I42" s="205"/>
      <c r="J42"/>
      <c r="K42" s="252"/>
      <c r="L42" s="254"/>
      <c r="M42" s="254"/>
      <c r="N42" s="254"/>
      <c r="O42" s="254"/>
      <c r="P42" s="254"/>
      <c r="Q42" s="259"/>
      <c r="R42" s="259"/>
      <c r="S42" s="259"/>
      <c r="T42" s="2"/>
    </row>
    <row r="43" spans="1:20" ht="3" customHeight="1">
      <c r="A43" s="14"/>
      <c r="B43" s="55"/>
      <c r="C43" s="18"/>
      <c r="D43" s="18"/>
      <c r="E43" s="18"/>
      <c r="F43" s="18" t="s">
        <v>41</v>
      </c>
      <c r="G43" s="19"/>
      <c r="H43" s="19"/>
      <c r="I43" s="19"/>
      <c r="J43"/>
      <c r="K43" s="252"/>
      <c r="L43" s="254"/>
      <c r="M43" s="254"/>
      <c r="N43" s="254"/>
      <c r="O43" s="254"/>
      <c r="P43" s="254"/>
      <c r="Q43" s="259"/>
      <c r="R43" s="259"/>
      <c r="S43" s="259"/>
      <c r="T43" s="2"/>
    </row>
    <row r="44" spans="1:20" ht="15" customHeight="1" thickBot="1">
      <c r="A44" s="14"/>
      <c r="B44" s="20" t="s">
        <v>101</v>
      </c>
      <c r="C44" s="198"/>
      <c r="D44" s="198"/>
      <c r="E44" s="53"/>
      <c r="F44" s="53" t="s">
        <v>2</v>
      </c>
      <c r="G44" s="53"/>
      <c r="H44" s="58"/>
      <c r="I44" s="58"/>
      <c r="J44"/>
      <c r="K44" s="252"/>
      <c r="L44" s="254"/>
      <c r="M44" s="257" t="s">
        <v>101</v>
      </c>
      <c r="N44" s="198"/>
      <c r="O44" s="198"/>
      <c r="P44" s="258" t="s">
        <v>2</v>
      </c>
      <c r="Q44" s="254"/>
      <c r="R44" s="254"/>
      <c r="S44" s="259"/>
      <c r="T44" s="2"/>
    </row>
    <row r="45" spans="1:20" ht="13.5" customHeight="1" thickTop="1">
      <c r="A45" s="24"/>
      <c r="B45" s="25"/>
      <c r="C45" s="26"/>
      <c r="D45" s="26"/>
      <c r="E45" s="26"/>
      <c r="F45" s="26"/>
      <c r="G45" s="27"/>
      <c r="H45" s="27"/>
      <c r="I45" s="27"/>
      <c r="J45"/>
      <c r="K45" s="252"/>
      <c r="L45" s="259"/>
      <c r="M45" s="255"/>
      <c r="N45" s="255"/>
      <c r="O45" s="255"/>
      <c r="P45" s="255"/>
      <c r="Q45" s="259"/>
      <c r="R45" s="259"/>
      <c r="S45" s="259"/>
      <c r="T45" s="2"/>
    </row>
    <row r="46" spans="1:20" ht="15" customHeight="1">
      <c r="A46" s="55" t="s">
        <v>21</v>
      </c>
      <c r="B46" s="192" t="s">
        <v>16</v>
      </c>
      <c r="C46" s="196"/>
      <c r="D46" s="196"/>
      <c r="E46" s="18"/>
      <c r="F46" s="18"/>
      <c r="G46" s="19"/>
      <c r="H46" s="19"/>
      <c r="I46" s="19"/>
      <c r="J46"/>
      <c r="K46" s="252"/>
      <c r="L46" s="253"/>
      <c r="M46" s="253"/>
      <c r="N46" s="253"/>
      <c r="O46" s="253"/>
      <c r="P46" s="253"/>
      <c r="Q46" s="253"/>
      <c r="R46" s="253"/>
      <c r="S46" s="253"/>
      <c r="T46" s="2"/>
    </row>
    <row r="47" spans="1:20" ht="15" customHeight="1">
      <c r="A47" s="14"/>
      <c r="B47" s="192"/>
      <c r="C47" s="204"/>
      <c r="D47" s="204"/>
      <c r="E47" s="18"/>
      <c r="F47" s="18"/>
      <c r="G47" s="19"/>
      <c r="H47" s="19"/>
      <c r="I47" s="19"/>
      <c r="J47"/>
      <c r="K47" s="252"/>
      <c r="L47" s="253"/>
      <c r="M47" s="253"/>
      <c r="N47" s="253"/>
      <c r="O47" s="253"/>
      <c r="P47" s="253"/>
      <c r="Q47" s="253"/>
      <c r="R47" s="253"/>
      <c r="S47" s="253"/>
      <c r="T47" s="2"/>
    </row>
    <row r="48" spans="1:20" ht="3" customHeight="1">
      <c r="A48" s="14"/>
      <c r="B48" s="55"/>
      <c r="C48" s="18"/>
      <c r="D48" s="18"/>
      <c r="E48" s="18"/>
      <c r="F48" s="18"/>
      <c r="G48" s="19"/>
      <c r="H48" s="19"/>
      <c r="I48" s="19"/>
      <c r="J48"/>
      <c r="K48" s="252"/>
      <c r="L48" s="253"/>
      <c r="M48" s="253"/>
      <c r="N48" s="253"/>
      <c r="O48" s="253"/>
      <c r="P48" s="253"/>
      <c r="Q48" s="253"/>
      <c r="R48" s="253"/>
      <c r="S48" s="253"/>
      <c r="T48" s="2"/>
    </row>
    <row r="49" spans="1:20" ht="15" customHeight="1">
      <c r="A49" s="14"/>
      <c r="B49" s="192" t="s">
        <v>16</v>
      </c>
      <c r="C49" s="197"/>
      <c r="D49" s="197"/>
      <c r="E49" s="18"/>
      <c r="F49" s="18"/>
      <c r="G49" s="19"/>
      <c r="H49" s="19"/>
      <c r="I49" s="19"/>
      <c r="J49"/>
      <c r="K49" s="252"/>
      <c r="L49" s="253"/>
      <c r="M49" s="253"/>
      <c r="N49" s="253"/>
      <c r="O49" s="253"/>
      <c r="P49" s="253"/>
      <c r="Q49" s="253"/>
      <c r="R49" s="253"/>
      <c r="S49" s="253"/>
      <c r="T49" s="2"/>
    </row>
    <row r="50" spans="1:20" ht="15" customHeight="1">
      <c r="A50" s="14"/>
      <c r="B50" s="192"/>
      <c r="C50" s="204"/>
      <c r="D50" s="204"/>
      <c r="E50" s="18"/>
      <c r="F50" s="18"/>
      <c r="G50" s="19"/>
      <c r="H50" s="19"/>
      <c r="I50" s="19"/>
      <c r="J50"/>
      <c r="K50" s="252"/>
      <c r="L50" s="253"/>
      <c r="M50" s="253"/>
      <c r="N50" s="253"/>
      <c r="O50" s="253"/>
      <c r="P50" s="253"/>
      <c r="Q50" s="253"/>
      <c r="R50" s="253"/>
      <c r="S50" s="253"/>
      <c r="T50" s="2"/>
    </row>
    <row r="51" spans="1:20" ht="3" customHeight="1">
      <c r="A51" s="14"/>
      <c r="B51" s="55"/>
      <c r="C51" s="18"/>
      <c r="D51" s="18"/>
      <c r="E51" s="18"/>
      <c r="F51" s="18"/>
      <c r="G51" s="19"/>
      <c r="H51" s="19"/>
      <c r="I51" s="19"/>
      <c r="J51"/>
      <c r="K51" s="252"/>
      <c r="L51" s="253"/>
      <c r="M51" s="253"/>
      <c r="N51" s="253"/>
      <c r="O51" s="253"/>
      <c r="P51" s="253"/>
      <c r="Q51" s="253"/>
      <c r="R51" s="253"/>
      <c r="S51" s="253"/>
      <c r="T51" s="2"/>
    </row>
    <row r="52" spans="1:20" ht="15" customHeight="1" thickBot="1">
      <c r="A52" s="14"/>
      <c r="B52" s="20" t="s">
        <v>16</v>
      </c>
      <c r="C52" s="198"/>
      <c r="D52" s="198"/>
      <c r="E52" s="21"/>
      <c r="F52" s="53" t="s">
        <v>2</v>
      </c>
      <c r="G52" s="19"/>
      <c r="H52" s="23">
        <f>IF(C29&gt;=H16,"ACHTUNG:   Keine Afa mehr!","")</f>
      </c>
      <c r="I52" s="19"/>
      <c r="J52"/>
      <c r="K52" s="252"/>
      <c r="L52" s="253"/>
      <c r="M52" s="257" t="s">
        <v>16</v>
      </c>
      <c r="N52" s="198"/>
      <c r="O52" s="198"/>
      <c r="P52" s="258" t="s">
        <v>2</v>
      </c>
      <c r="Q52" s="271">
        <f>IF(N29&gt;=Q16,"ACHTUNG:   Keine Afa mehr!","")</f>
      </c>
      <c r="R52" s="253"/>
      <c r="S52" s="253"/>
      <c r="T52" s="2"/>
    </row>
    <row r="53" spans="1:20" ht="13.5" thickTop="1">
      <c r="A53" s="14"/>
      <c r="B53" s="14"/>
      <c r="C53" s="18"/>
      <c r="D53" s="18"/>
      <c r="E53" s="18"/>
      <c r="F53" s="18"/>
      <c r="G53" s="19"/>
      <c r="H53" s="19"/>
      <c r="I53" s="19"/>
      <c r="J53"/>
      <c r="K53" s="252"/>
      <c r="L53" s="253"/>
      <c r="M53" s="253"/>
      <c r="N53" s="253"/>
      <c r="O53" s="253"/>
      <c r="P53" s="253"/>
      <c r="Q53" s="253"/>
      <c r="R53" s="253"/>
      <c r="S53" s="253"/>
      <c r="T53" s="2"/>
    </row>
    <row r="54" spans="1:20" ht="15" customHeight="1">
      <c r="A54" s="56" t="s">
        <v>23</v>
      </c>
      <c r="B54" s="56" t="s">
        <v>19</v>
      </c>
      <c r="C54" s="204"/>
      <c r="D54" s="204"/>
      <c r="E54" s="18"/>
      <c r="F54" s="109"/>
      <c r="G54" s="19"/>
      <c r="H54" s="204"/>
      <c r="I54" s="204"/>
      <c r="J54"/>
      <c r="K54" s="252"/>
      <c r="L54" s="272"/>
      <c r="M54" s="272"/>
      <c r="N54" s="272"/>
      <c r="O54" s="272"/>
      <c r="P54" s="272"/>
      <c r="Q54" s="272"/>
      <c r="R54" s="272"/>
      <c r="S54" s="272"/>
      <c r="T54" s="2"/>
    </row>
    <row r="55" spans="1:20" ht="3" customHeight="1">
      <c r="A55" s="9"/>
      <c r="B55" s="56"/>
      <c r="C55" s="10"/>
      <c r="D55" s="10"/>
      <c r="E55" s="10"/>
      <c r="F55" s="10"/>
      <c r="G55" s="11"/>
      <c r="H55" s="11"/>
      <c r="I55" s="11"/>
      <c r="J55"/>
      <c r="K55" s="252"/>
      <c r="L55" s="272"/>
      <c r="M55" s="272"/>
      <c r="N55" s="272"/>
      <c r="O55" s="272"/>
      <c r="P55" s="272"/>
      <c r="Q55" s="272"/>
      <c r="R55" s="272"/>
      <c r="S55" s="272"/>
      <c r="T55" s="2"/>
    </row>
    <row r="56" spans="1:20" ht="15" customHeight="1">
      <c r="A56" s="9"/>
      <c r="B56" s="56" t="s">
        <v>19</v>
      </c>
      <c r="C56" s="204"/>
      <c r="D56" s="204"/>
      <c r="E56" s="18"/>
      <c r="F56" s="111">
        <f>IF(F54="","",F54)</f>
      </c>
      <c r="G56" s="11"/>
      <c r="H56" s="205"/>
      <c r="I56" s="205"/>
      <c r="J56"/>
      <c r="K56" s="252"/>
      <c r="L56" s="272"/>
      <c r="M56" s="272"/>
      <c r="N56" s="272"/>
      <c r="O56" s="272"/>
      <c r="P56" s="272"/>
      <c r="Q56" s="272"/>
      <c r="R56" s="272"/>
      <c r="S56" s="272"/>
      <c r="T56" s="2"/>
    </row>
    <row r="57" spans="1:20" ht="3" customHeight="1">
      <c r="A57" s="9"/>
      <c r="B57" s="56"/>
      <c r="C57" s="15"/>
      <c r="D57" s="15"/>
      <c r="E57" s="10"/>
      <c r="F57" s="112"/>
      <c r="G57" s="11"/>
      <c r="H57" s="11"/>
      <c r="I57" s="11"/>
      <c r="J57"/>
      <c r="K57" s="252"/>
      <c r="L57" s="272"/>
      <c r="M57" s="272"/>
      <c r="N57" s="272"/>
      <c r="O57" s="272"/>
      <c r="P57" s="272"/>
      <c r="Q57" s="272"/>
      <c r="R57" s="272"/>
      <c r="S57" s="272"/>
      <c r="T57" s="2"/>
    </row>
    <row r="58" spans="1:20" ht="15" customHeight="1" thickBot="1">
      <c r="A58" s="9"/>
      <c r="B58" s="12" t="s">
        <v>19</v>
      </c>
      <c r="C58" s="198"/>
      <c r="D58" s="198"/>
      <c r="E58" s="21"/>
      <c r="F58" s="53" t="s">
        <v>2</v>
      </c>
      <c r="G58" s="19"/>
      <c r="H58" s="11"/>
      <c r="I58" s="11"/>
      <c r="J58"/>
      <c r="K58" s="252"/>
      <c r="L58" s="272"/>
      <c r="M58" s="273" t="s">
        <v>19</v>
      </c>
      <c r="N58" s="198"/>
      <c r="O58" s="198"/>
      <c r="P58" s="258" t="s">
        <v>2</v>
      </c>
      <c r="Q58" s="253"/>
      <c r="R58" s="254"/>
      <c r="S58" s="272"/>
      <c r="T58" s="2"/>
    </row>
    <row r="59" spans="1:20" ht="13.5" thickTop="1">
      <c r="A59" s="9"/>
      <c r="B59" s="9"/>
      <c r="C59" s="10"/>
      <c r="D59" s="10"/>
      <c r="E59" s="10"/>
      <c r="F59" s="10"/>
      <c r="G59" s="11"/>
      <c r="H59" s="11"/>
      <c r="I59" s="11"/>
      <c r="J59"/>
      <c r="K59" s="252"/>
      <c r="L59" s="272"/>
      <c r="M59" s="272"/>
      <c r="N59" s="272"/>
      <c r="O59" s="272"/>
      <c r="P59" s="272"/>
      <c r="Q59" s="272"/>
      <c r="R59" s="272"/>
      <c r="S59" s="272"/>
      <c r="T59" s="2"/>
    </row>
    <row r="60" spans="1:20" ht="15" customHeight="1">
      <c r="A60" s="9" t="s">
        <v>31</v>
      </c>
      <c r="B60" s="9" t="s">
        <v>22</v>
      </c>
      <c r="C60" s="204"/>
      <c r="D60" s="204"/>
      <c r="E60" s="111"/>
      <c r="F60" s="109"/>
      <c r="G60" s="113"/>
      <c r="H60" s="204"/>
      <c r="I60" s="204"/>
      <c r="J60"/>
      <c r="K60" s="252"/>
      <c r="L60" s="272"/>
      <c r="M60" s="272"/>
      <c r="N60" s="272"/>
      <c r="O60" s="272"/>
      <c r="P60" s="272"/>
      <c r="Q60" s="272"/>
      <c r="R60" s="272"/>
      <c r="S60" s="272"/>
      <c r="T60" s="2"/>
    </row>
    <row r="61" spans="1:20" ht="3" customHeight="1">
      <c r="A61" s="9"/>
      <c r="B61" s="9"/>
      <c r="C61" s="112"/>
      <c r="D61" s="112"/>
      <c r="E61" s="112"/>
      <c r="F61" s="112"/>
      <c r="G61" s="114"/>
      <c r="H61" s="114"/>
      <c r="I61" s="114"/>
      <c r="J61"/>
      <c r="K61" s="252"/>
      <c r="L61" s="272"/>
      <c r="M61" s="272"/>
      <c r="N61" s="272"/>
      <c r="O61" s="272"/>
      <c r="P61" s="272"/>
      <c r="Q61" s="272"/>
      <c r="R61" s="272"/>
      <c r="S61" s="272"/>
      <c r="T61" s="2"/>
    </row>
    <row r="62" spans="1:20" ht="15" customHeight="1">
      <c r="A62" s="9"/>
      <c r="B62" s="9" t="s">
        <v>22</v>
      </c>
      <c r="C62" s="205"/>
      <c r="D62" s="205"/>
      <c r="E62" s="112"/>
      <c r="F62" s="111">
        <f>IF(F60="","",F60)</f>
      </c>
      <c r="G62" s="115"/>
      <c r="H62" s="205"/>
      <c r="I62" s="205"/>
      <c r="J62"/>
      <c r="K62" s="252"/>
      <c r="L62" s="272"/>
      <c r="M62" s="272"/>
      <c r="N62" s="272"/>
      <c r="O62" s="272"/>
      <c r="P62" s="272"/>
      <c r="Q62" s="272"/>
      <c r="R62" s="272"/>
      <c r="S62" s="272"/>
      <c r="T62" s="2"/>
    </row>
    <row r="63" spans="1:20" ht="3" customHeight="1">
      <c r="A63" s="9"/>
      <c r="B63" s="9"/>
      <c r="C63" s="116"/>
      <c r="D63" s="116"/>
      <c r="E63" s="112"/>
      <c r="F63" s="116"/>
      <c r="G63" s="114"/>
      <c r="H63" s="114"/>
      <c r="I63" s="114"/>
      <c r="J63"/>
      <c r="K63" s="252"/>
      <c r="L63" s="272"/>
      <c r="M63" s="272"/>
      <c r="N63" s="272"/>
      <c r="O63" s="272"/>
      <c r="P63" s="272"/>
      <c r="Q63" s="272"/>
      <c r="R63" s="272"/>
      <c r="S63" s="272"/>
      <c r="T63" s="2"/>
    </row>
    <row r="64" spans="1:20" ht="15" customHeight="1" thickBot="1">
      <c r="A64" s="9"/>
      <c r="B64" s="12" t="s">
        <v>26</v>
      </c>
      <c r="C64" s="198"/>
      <c r="D64" s="198"/>
      <c r="E64" s="13"/>
      <c r="F64" s="57" t="s">
        <v>2</v>
      </c>
      <c r="G64" s="114"/>
      <c r="H64" s="117">
        <f>IF(C44="","",IF(C29&gt;=H16,"Erinnerungswert!",IF(C64=C44,"ACHTUNG:   Zeitwert 1.1. bleibt leer! "&amp;DOLLAR(C64,2)&amp;" kommt in die Spalte 'Zugang'","")))</f>
      </c>
      <c r="I64" s="117"/>
      <c r="J64"/>
      <c r="K64" s="252"/>
      <c r="L64" s="274"/>
      <c r="M64" s="273" t="s">
        <v>26</v>
      </c>
      <c r="N64" s="198"/>
      <c r="O64" s="198"/>
      <c r="P64" s="275" t="s">
        <v>2</v>
      </c>
      <c r="Q64" s="276"/>
      <c r="R64" s="254"/>
      <c r="S64" s="277">
        <f>IF(N44="","",IF(N29&gt;=#REF!,"Erinnerungswert!",IF(N64=N44,"ACHTUNG:   Zeitwert 1.1. bleibt leer! "&amp;DOLLAR(#REF!,2)&amp;" kommt in die Spalte 'Zugang'","")))</f>
      </c>
      <c r="T64" s="2"/>
    </row>
    <row r="65" spans="1:20" ht="13.5" customHeight="1" thickTop="1">
      <c r="A65" s="9"/>
      <c r="B65" s="9"/>
      <c r="C65" s="10"/>
      <c r="D65" s="10"/>
      <c r="E65" s="10"/>
      <c r="F65" s="10"/>
      <c r="G65" s="11"/>
      <c r="H65" s="88"/>
      <c r="I65" s="88"/>
      <c r="J65"/>
      <c r="K65" s="252"/>
      <c r="L65" s="274"/>
      <c r="M65" s="274"/>
      <c r="N65" s="274"/>
      <c r="O65" s="274"/>
      <c r="P65" s="274"/>
      <c r="Q65" s="274"/>
      <c r="R65" s="274"/>
      <c r="S65" s="274"/>
      <c r="T65" s="2"/>
    </row>
    <row r="66" spans="1:20" ht="15" customHeight="1">
      <c r="A66" s="9" t="s">
        <v>35</v>
      </c>
      <c r="B66" s="9" t="s">
        <v>24</v>
      </c>
      <c r="C66" s="204"/>
      <c r="D66" s="204"/>
      <c r="E66" s="111"/>
      <c r="F66" s="109"/>
      <c r="G66" s="113"/>
      <c r="H66" s="204"/>
      <c r="I66" s="204"/>
      <c r="J66"/>
      <c r="K66" s="252"/>
      <c r="L66" s="272"/>
      <c r="M66" s="272"/>
      <c r="N66" s="272"/>
      <c r="O66" s="272"/>
      <c r="P66" s="272"/>
      <c r="Q66" s="272"/>
      <c r="R66" s="272"/>
      <c r="S66" s="272"/>
      <c r="T66" s="2"/>
    </row>
    <row r="67" spans="1:20" ht="3" customHeight="1">
      <c r="A67" s="9"/>
      <c r="B67" s="9" t="s">
        <v>24</v>
      </c>
      <c r="C67" s="112"/>
      <c r="D67" s="112"/>
      <c r="E67" s="112"/>
      <c r="F67" s="112"/>
      <c r="G67" s="114"/>
      <c r="H67" s="114"/>
      <c r="I67" s="114"/>
      <c r="J67"/>
      <c r="K67" s="252"/>
      <c r="L67" s="272"/>
      <c r="M67" s="272"/>
      <c r="N67" s="272"/>
      <c r="O67" s="272"/>
      <c r="P67" s="272"/>
      <c r="Q67" s="272"/>
      <c r="R67" s="272"/>
      <c r="S67" s="272"/>
      <c r="T67" s="2"/>
    </row>
    <row r="68" spans="1:20" ht="15" customHeight="1">
      <c r="A68" s="9"/>
      <c r="B68" s="9" t="s">
        <v>24</v>
      </c>
      <c r="C68" s="205"/>
      <c r="D68" s="205"/>
      <c r="E68" s="112"/>
      <c r="F68" s="111">
        <f>IF(F66="","",F66)</f>
      </c>
      <c r="G68" s="115"/>
      <c r="H68" s="205"/>
      <c r="I68" s="205"/>
      <c r="J68"/>
      <c r="K68" s="252"/>
      <c r="L68" s="272"/>
      <c r="M68" s="272"/>
      <c r="N68" s="272"/>
      <c r="O68" s="272"/>
      <c r="P68" s="272"/>
      <c r="Q68" s="272"/>
      <c r="R68" s="272"/>
      <c r="S68" s="272"/>
      <c r="T68" s="2"/>
    </row>
    <row r="69" spans="1:20" ht="3" customHeight="1">
      <c r="A69" s="9"/>
      <c r="B69" s="9" t="s">
        <v>24</v>
      </c>
      <c r="C69" s="116"/>
      <c r="D69" s="116"/>
      <c r="E69" s="112"/>
      <c r="F69" s="116"/>
      <c r="G69" s="114"/>
      <c r="H69" s="114"/>
      <c r="I69" s="114"/>
      <c r="J69"/>
      <c r="K69" s="252"/>
      <c r="L69" s="272"/>
      <c r="M69" s="272"/>
      <c r="N69" s="272"/>
      <c r="O69" s="272"/>
      <c r="P69" s="272"/>
      <c r="Q69" s="272"/>
      <c r="R69" s="272"/>
      <c r="S69" s="272"/>
      <c r="T69" s="2"/>
    </row>
    <row r="70" spans="1:20" ht="15" customHeight="1" thickBot="1">
      <c r="A70" s="9"/>
      <c r="B70" s="12" t="s">
        <v>25</v>
      </c>
      <c r="C70" s="198"/>
      <c r="D70" s="198"/>
      <c r="E70" s="13"/>
      <c r="F70" s="57" t="s">
        <v>2</v>
      </c>
      <c r="G70" s="114"/>
      <c r="H70" s="118">
        <f>IF(C70="","",IF(C64&lt;=C52,"Erinnerungswert!",""))</f>
      </c>
      <c r="I70" s="114"/>
      <c r="J70"/>
      <c r="K70" s="252"/>
      <c r="L70" s="272"/>
      <c r="M70" s="273" t="s">
        <v>25</v>
      </c>
      <c r="N70" s="198"/>
      <c r="O70" s="198"/>
      <c r="P70" s="275" t="s">
        <v>2</v>
      </c>
      <c r="Q70" s="276"/>
      <c r="R70" s="254"/>
      <c r="S70" s="278">
        <f>IF(N70="","",IF(N64&lt;=N52,"Erinnerungswert!",""))</f>
      </c>
      <c r="T70" s="2"/>
    </row>
    <row r="71" spans="1:20" ht="60" customHeight="1" thickTop="1">
      <c r="A71" s="9"/>
      <c r="B71" s="9"/>
      <c r="C71" s="10"/>
      <c r="D71" s="10"/>
      <c r="E71" s="10"/>
      <c r="F71" s="10"/>
      <c r="G71" s="11"/>
      <c r="H71" s="11"/>
      <c r="I71" s="11"/>
      <c r="J71"/>
      <c r="K71" s="252"/>
      <c r="L71" s="276"/>
      <c r="M71" s="276"/>
      <c r="N71" s="276"/>
      <c r="O71" s="276"/>
      <c r="P71" s="276"/>
      <c r="Q71" s="276"/>
      <c r="R71" s="276"/>
      <c r="S71" s="276"/>
      <c r="T71" s="2"/>
    </row>
    <row r="72" spans="1:20" ht="12.75" customHeight="1">
      <c r="A72" s="193" t="s">
        <v>0</v>
      </c>
      <c r="B72" s="194"/>
      <c r="C72" s="321" t="s">
        <v>1</v>
      </c>
      <c r="D72" s="61" t="s">
        <v>30</v>
      </c>
      <c r="E72" s="206" t="s">
        <v>88</v>
      </c>
      <c r="F72" s="206"/>
      <c r="G72" s="206"/>
      <c r="H72" s="62" t="s">
        <v>62</v>
      </c>
      <c r="I72" s="358" t="s">
        <v>17</v>
      </c>
      <c r="J72" s="360"/>
      <c r="K72" s="358" t="s">
        <v>5</v>
      </c>
      <c r="L72" s="375"/>
      <c r="M72" s="69" t="s">
        <v>7</v>
      </c>
      <c r="N72" s="62" t="s">
        <v>8</v>
      </c>
      <c r="O72" s="62" t="s">
        <v>9</v>
      </c>
      <c r="P72" s="62" t="s">
        <v>5</v>
      </c>
      <c r="Q72" s="63" t="s">
        <v>7</v>
      </c>
      <c r="R72" s="38"/>
      <c r="S72" s="38"/>
      <c r="T72" s="2"/>
    </row>
    <row r="73" spans="1:20" ht="12.75" customHeight="1">
      <c r="A73" s="195"/>
      <c r="B73" s="318"/>
      <c r="C73" s="322"/>
      <c r="D73" s="59" t="s">
        <v>90</v>
      </c>
      <c r="E73" s="199" t="s">
        <v>42</v>
      </c>
      <c r="F73" s="199"/>
      <c r="G73" s="199"/>
      <c r="H73" s="60" t="s">
        <v>3</v>
      </c>
      <c r="I73" s="361" t="s">
        <v>3</v>
      </c>
      <c r="J73" s="363"/>
      <c r="K73" s="361" t="s">
        <v>3</v>
      </c>
      <c r="L73" s="376"/>
      <c r="M73" s="72" t="str">
        <f>"1.1."&amp;Jahr!E4</f>
        <v>1.1.</v>
      </c>
      <c r="N73" s="60" t="s">
        <v>3</v>
      </c>
      <c r="O73" s="60" t="s">
        <v>3</v>
      </c>
      <c r="P73" s="60" t="s">
        <v>3</v>
      </c>
      <c r="Q73" s="64" t="str">
        <f>"31.12."&amp;Jahr!E4</f>
        <v>31.12.</v>
      </c>
      <c r="R73" s="38"/>
      <c r="S73" s="38"/>
      <c r="T73" s="2"/>
    </row>
    <row r="74" spans="1:20" ht="12.75">
      <c r="A74" s="319"/>
      <c r="B74" s="320"/>
      <c r="C74" s="323"/>
      <c r="D74" s="59" t="s">
        <v>91</v>
      </c>
      <c r="E74" s="199" t="s">
        <v>89</v>
      </c>
      <c r="F74" s="199"/>
      <c r="G74" s="199"/>
      <c r="H74" s="60" t="s">
        <v>2</v>
      </c>
      <c r="I74" s="364" t="s">
        <v>92</v>
      </c>
      <c r="J74" s="366"/>
      <c r="K74" s="364" t="s">
        <v>6</v>
      </c>
      <c r="L74" s="377"/>
      <c r="M74" s="70" t="s">
        <v>2</v>
      </c>
      <c r="N74" s="60" t="s">
        <v>2</v>
      </c>
      <c r="O74" s="60" t="s">
        <v>2</v>
      </c>
      <c r="P74" s="60" t="s">
        <v>2</v>
      </c>
      <c r="Q74" s="65" t="s">
        <v>2</v>
      </c>
      <c r="R74" s="38"/>
      <c r="S74" s="38"/>
      <c r="T74" s="2"/>
    </row>
    <row r="75" spans="1:20" ht="30" customHeight="1">
      <c r="A75" s="402" t="str">
        <f>IF(C12="","",C12)</f>
        <v>Scheune</v>
      </c>
      <c r="B75" s="403"/>
      <c r="C75" s="237"/>
      <c r="D75" s="237"/>
      <c r="E75" s="404"/>
      <c r="F75" s="404"/>
      <c r="G75" s="404"/>
      <c r="H75" s="238"/>
      <c r="I75" s="392"/>
      <c r="J75" s="394"/>
      <c r="K75" s="392">
        <f>IF(C52="","",C52)</f>
      </c>
      <c r="L75" s="393"/>
      <c r="M75" s="239"/>
      <c r="N75" s="240"/>
      <c r="O75" s="240"/>
      <c r="P75" s="241"/>
      <c r="Q75" s="242"/>
      <c r="R75" s="38"/>
      <c r="S75" s="38"/>
      <c r="T75" s="2"/>
    </row>
    <row r="76" spans="1:20" ht="30" customHeight="1">
      <c r="A76" s="405" t="str">
        <f>IF(N12="","",N12)</f>
        <v>Stall</v>
      </c>
      <c r="B76" s="406"/>
      <c r="C76" s="243"/>
      <c r="D76" s="243"/>
      <c r="E76" s="383"/>
      <c r="F76" s="383"/>
      <c r="G76" s="383"/>
      <c r="H76" s="244"/>
      <c r="I76" s="384"/>
      <c r="J76" s="385"/>
      <c r="K76" s="384"/>
      <c r="L76" s="386"/>
      <c r="M76" s="245"/>
      <c r="N76" s="246"/>
      <c r="O76" s="246"/>
      <c r="P76" s="247"/>
      <c r="Q76" s="248"/>
      <c r="R76" s="38"/>
      <c r="S76" s="38"/>
      <c r="T76" s="2"/>
    </row>
    <row r="77" spans="1:20" ht="19.5" customHeight="1">
      <c r="A77" s="200" t="s">
        <v>10</v>
      </c>
      <c r="B77" s="201"/>
      <c r="C77" s="201"/>
      <c r="D77" s="201"/>
      <c r="E77" s="201"/>
      <c r="F77" s="201"/>
      <c r="G77" s="201"/>
      <c r="H77" s="201"/>
      <c r="I77" s="201"/>
      <c r="J77" s="201"/>
      <c r="K77" s="201"/>
      <c r="L77" s="202"/>
      <c r="M77" s="190">
        <f>IF(SUM(M75)=0,"",SUM(M75))</f>
      </c>
      <c r="N77" s="249">
        <f>IF(SUM(N75)=0,"",SUM(N75))</f>
      </c>
      <c r="O77" s="249">
        <f>IF(SUM(O75)=0,"",SUM(O75))</f>
      </c>
      <c r="P77" s="250">
        <f>IF(SUM(P75)=0,"",SUM(P75))</f>
      </c>
      <c r="Q77" s="251">
        <f>IF(SUM(Q75)=0,"",SUM(Q75))</f>
      </c>
      <c r="R77" s="38"/>
      <c r="S77" s="38"/>
      <c r="T77" s="2"/>
    </row>
    <row r="78" spans="1:20" ht="15">
      <c r="A78" s="36"/>
      <c r="B78" s="36"/>
      <c r="C78" s="37"/>
      <c r="D78" s="37"/>
      <c r="E78" s="37"/>
      <c r="F78" s="37"/>
      <c r="G78" s="38"/>
      <c r="H78" s="38"/>
      <c r="I78" s="38"/>
      <c r="J78" s="38"/>
      <c r="K78" s="38"/>
      <c r="L78" s="38"/>
      <c r="M78" s="38"/>
      <c r="N78" s="38"/>
      <c r="O78" s="38"/>
      <c r="P78" s="38"/>
      <c r="Q78" s="8"/>
      <c r="R78" s="8"/>
      <c r="S78" s="8"/>
      <c r="T78" s="2"/>
    </row>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sheetData>
  <sheetProtection sheet="1" objects="1" scenarios="1"/>
  <mergeCells count="70">
    <mergeCell ref="B35:B36"/>
    <mergeCell ref="C35:D35"/>
    <mergeCell ref="H35:I35"/>
    <mergeCell ref="C36:I36"/>
    <mergeCell ref="C72:C74"/>
    <mergeCell ref="C60:D60"/>
    <mergeCell ref="C25:D25"/>
    <mergeCell ref="H25:I25"/>
    <mergeCell ref="C27:D27"/>
    <mergeCell ref="H27:I27"/>
    <mergeCell ref="C29:D29"/>
    <mergeCell ref="C40:D40"/>
    <mergeCell ref="H66:I66"/>
    <mergeCell ref="H68:I68"/>
    <mergeCell ref="A76:B76"/>
    <mergeCell ref="C62:D62"/>
    <mergeCell ref="C64:D64"/>
    <mergeCell ref="C66:D66"/>
    <mergeCell ref="C52:D52"/>
    <mergeCell ref="C54:D54"/>
    <mergeCell ref="C56:D56"/>
    <mergeCell ref="A77:L77"/>
    <mergeCell ref="H54:I54"/>
    <mergeCell ref="H56:I56"/>
    <mergeCell ref="H60:I60"/>
    <mergeCell ref="H62:I62"/>
    <mergeCell ref="C58:D58"/>
    <mergeCell ref="E73:G73"/>
    <mergeCell ref="E74:G74"/>
    <mergeCell ref="C68:D68"/>
    <mergeCell ref="C70:D70"/>
    <mergeCell ref="A75:B75"/>
    <mergeCell ref="E75:G75"/>
    <mergeCell ref="E72:G72"/>
    <mergeCell ref="C46:D46"/>
    <mergeCell ref="C47:D47"/>
    <mergeCell ref="C49:D49"/>
    <mergeCell ref="C50:D50"/>
    <mergeCell ref="B46:B47"/>
    <mergeCell ref="B49:B50"/>
    <mergeCell ref="A72:B74"/>
    <mergeCell ref="I72:J72"/>
    <mergeCell ref="C12:G12"/>
    <mergeCell ref="N12:P12"/>
    <mergeCell ref="N29:O29"/>
    <mergeCell ref="M35:M36"/>
    <mergeCell ref="N35:O35"/>
    <mergeCell ref="H40:I40"/>
    <mergeCell ref="C42:D42"/>
    <mergeCell ref="H42:I42"/>
    <mergeCell ref="C44:D44"/>
    <mergeCell ref="K75:L75"/>
    <mergeCell ref="I75:J75"/>
    <mergeCell ref="I74:J74"/>
    <mergeCell ref="I73:J73"/>
    <mergeCell ref="K72:L72"/>
    <mergeCell ref="K73:L73"/>
    <mergeCell ref="K74:L74"/>
    <mergeCell ref="Q35:R35"/>
    <mergeCell ref="N36:R36"/>
    <mergeCell ref="E76:G76"/>
    <mergeCell ref="I76:J76"/>
    <mergeCell ref="K76:L76"/>
    <mergeCell ref="D1:K1"/>
    <mergeCell ref="L1:S1"/>
    <mergeCell ref="N52:O52"/>
    <mergeCell ref="N58:O58"/>
    <mergeCell ref="N64:O64"/>
    <mergeCell ref="N70:O70"/>
    <mergeCell ref="N44:O44"/>
  </mergeCells>
  <conditionalFormatting sqref="B35:B37 B39">
    <cfRule type="expression" priority="1" dxfId="4" stopIfTrue="1">
      <formula>I33=""</formula>
    </cfRule>
  </conditionalFormatting>
  <conditionalFormatting sqref="I33">
    <cfRule type="cellIs" priority="2" dxfId="5" operator="notEqual" stopIfTrue="1">
      <formula>""</formula>
    </cfRule>
  </conditionalFormatting>
  <conditionalFormatting sqref="C54:D54 C56:D56 F54 F56 H42:I42 H54:I54 C60:D60 C62:D62 F60 F62 H56:I56 H60:I60 C66:D66 C68:D68 F66 F68 H62:I62 H66:I66 H27:I27 C40:D40 F42 C42:D42 F40 H40:I40 F27 C25:D25 H25:I25 C27:D27 F25 H68:I68">
    <cfRule type="cellIs" priority="3" dxfId="0" operator="notEqual" stopIfTrue="1">
      <formula>""</formula>
    </cfRule>
  </conditionalFormatting>
  <conditionalFormatting sqref="C46:D46 C49:D49 C52:D52 C58:D58 C64:D64 C70:D70 C44:D44 C29:D29">
    <cfRule type="cellIs" priority="4" dxfId="1" operator="notEqual" stopIfTrue="1">
      <formula>""</formula>
    </cfRule>
  </conditionalFormatting>
  <conditionalFormatting sqref="C47:D47 C50:D50">
    <cfRule type="cellIs" priority="5" dxfId="2" operator="notEqual" stopIfTrue="1">
      <formula>""</formula>
    </cfRule>
  </conditionalFormatting>
  <conditionalFormatting sqref="S64 H64">
    <cfRule type="cellIs" priority="6" dxfId="3" operator="equal" stopIfTrue="1">
      <formula>"Erinnerungswert!"</formula>
    </cfRule>
  </conditionalFormatting>
  <conditionalFormatting sqref="E35:I38 C35:D37">
    <cfRule type="cellIs" priority="7" dxfId="6" operator="equal" stopIfTrue="1">
      <formula>""</formula>
    </cfRule>
  </conditionalFormatting>
  <conditionalFormatting sqref="Q33">
    <cfRule type="cellIs" priority="8" dxfId="8" operator="notEqual" stopIfTrue="1">
      <formula>""</formula>
    </cfRule>
  </conditionalFormatting>
  <conditionalFormatting sqref="B38:D38">
    <cfRule type="expression" priority="9" dxfId="9" stopIfTrue="1">
      <formula>$I$33=""</formula>
    </cfRule>
  </conditionalFormatting>
  <conditionalFormatting sqref="M38:O38 M35:R36">
    <cfRule type="expression" priority="10" dxfId="10" stopIfTrue="1">
      <formula>$Q$33=""</formula>
    </cfRule>
  </conditionalFormatting>
  <conditionalFormatting sqref="B18:D23">
    <cfRule type="expression" priority="11" dxfId="11" stopIfTrue="1">
      <formula>OR(AND($C$8&lt;&gt;"",$H$8&lt;&gt;""),AND($C$8&lt;&gt;"",$M$8&lt;&gt;""),AND($H$8&lt;&gt;"",$M$8&lt;&gt;""))</formula>
    </cfRule>
  </conditionalFormatting>
  <conditionalFormatting sqref="N29:O29 N44:O44 N52:O52 N58:O58 N64:O64 N70:O70">
    <cfRule type="cellIs" priority="12" dxfId="12" operator="notEqual" stopIfTrue="1">
      <formula>""</formula>
    </cfRule>
  </conditionalFormatting>
  <dataValidations count="4">
    <dataValidation type="list" allowBlank="1" showInputMessage="1" showErrorMessage="1" sqref="C66 C60 C46:C47 H54 C54 H60 H66 C40 H40 C25 H25">
      <formula1>Operanden</formula1>
    </dataValidation>
    <dataValidation type="list" allowBlank="1" showInputMessage="1" showErrorMessage="1" sqref="F54 F60 F66 F40 F25">
      <formula1>Operatoren</formula1>
    </dataValidation>
    <dataValidation type="list" allowBlank="1" showInputMessage="1" showErrorMessage="1" sqref="C12:G12 N12">
      <formula1>Gebäude</formula1>
    </dataValidation>
    <dataValidation type="list" allowBlank="1" showInputMessage="1" showErrorMessage="1" sqref="Q33 I33">
      <formula1>Reduktion.auf</formula1>
    </dataValidation>
  </dataValidations>
  <printOptions/>
  <pageMargins left="0.3937007874015748" right="0.3937007874015748" top="0.7874015748031497" bottom="0.7874015748031497" header="0" footer="0.3937007874015748"/>
  <pageSetup blackAndWhite="1" fitToHeight="1" fitToWidth="1" horizontalDpi="300" verticalDpi="300" orientation="portrait" paperSize="9" scale="74" r:id="rId2"/>
  <headerFooter alignWithMargins="0">
    <oddFooter>&amp;L&amp;"Arial,Kursiv"&amp;8&amp;D - &amp;T&amp;R&amp;"Arial,Fett Kursiv"&amp;8© Wolfgang Harasleben</oddFooter>
  </headerFooter>
  <drawing r:id="rId1"/>
</worksheet>
</file>

<file path=xl/worksheets/sheet21.xml><?xml version="1.0" encoding="utf-8"?>
<worksheet xmlns="http://schemas.openxmlformats.org/spreadsheetml/2006/main" xmlns:r="http://schemas.openxmlformats.org/officeDocument/2006/relationships">
  <sheetPr>
    <tabColor indexed="12"/>
    <pageSetUpPr fitToPage="1"/>
  </sheetPr>
  <dimension ref="A1:U78"/>
  <sheetViews>
    <sheetView showGridLines="0" showRowColHeaders="0" workbookViewId="0" topLeftCell="A1">
      <pane ySplit="23" topLeftCell="BM72" activePane="bottomLeft" state="frozen"/>
      <selection pane="topLeft" activeCell="E32" sqref="E32:G32"/>
      <selection pane="bottomLeft" activeCell="D1" sqref="D1:S1"/>
    </sheetView>
  </sheetViews>
  <sheetFormatPr defaultColWidth="11.421875" defaultRowHeight="12.75" zeroHeight="1"/>
  <cols>
    <col min="1" max="4" width="9.7109375" style="1" customWidth="1"/>
    <col min="5" max="5" width="1.7109375" style="1" customWidth="1"/>
    <col min="6" max="6" width="5.7109375" style="1" customWidth="1"/>
    <col min="7" max="7" width="1.7109375" style="1" customWidth="1"/>
    <col min="8" max="9" width="9.7109375" style="1" customWidth="1"/>
    <col min="10" max="11" width="1.7109375" style="1" customWidth="1"/>
    <col min="12" max="18" width="9.7109375" style="1" customWidth="1"/>
    <col min="19" max="20" width="1.7109375" style="1" customWidth="1"/>
    <col min="21" max="16384" width="11.421875" style="1" hidden="1" customWidth="1"/>
  </cols>
  <sheetData>
    <row r="1" spans="1:20" ht="27">
      <c r="A1" s="3" t="s">
        <v>12</v>
      </c>
      <c r="B1" s="4"/>
      <c r="C1" s="4">
        <f>IF('G9'!C1="","",'G9'!C1)</f>
        <v>9</v>
      </c>
      <c r="D1" s="411" t="str">
        <f>IF('G9'!D1="","",'G9'!D1)</f>
        <v>Mehrnutzungsgebäude</v>
      </c>
      <c r="E1" s="411">
        <f>IF('G9'!E1="","",'G9'!E1)</f>
      </c>
      <c r="F1" s="411">
        <f>IF('G9'!F1="","",'G9'!F1)</f>
      </c>
      <c r="G1" s="411">
        <f>IF('G9'!G1="","",'G9'!G1)</f>
      </c>
      <c r="H1" s="411">
        <f>IF('G9'!H1="","",'G9'!H1)</f>
      </c>
      <c r="I1" s="411">
        <f>IF('G9'!I1="","",'G9'!I1)</f>
      </c>
      <c r="J1" s="411">
        <f>IF('G9'!J1="","",'G9'!J1)</f>
      </c>
      <c r="K1" s="411">
        <f>IF('G9'!K1="","",'G9'!K1)</f>
      </c>
      <c r="L1" s="407" t="str">
        <f>IF('G9'!L1="","",'G9'!L1)</f>
        <v>(Scheune, Stall)</v>
      </c>
      <c r="M1" s="407">
        <f>IF('G9'!M1="","",'G9'!M1)</f>
      </c>
      <c r="N1" s="407">
        <f>IF('G9'!N1="","",'G9'!N1)</f>
      </c>
      <c r="O1" s="407">
        <f>IF('G9'!O1="","",'G9'!O1)</f>
      </c>
      <c r="P1" s="407">
        <f>IF('G9'!P1="","",'G9'!P1)</f>
      </c>
      <c r="Q1" s="407">
        <f>IF('G9'!Q1="","",'G9'!Q1)</f>
      </c>
      <c r="R1" s="407">
        <f>IF('G9'!R1="","",'G9'!R1)</f>
      </c>
      <c r="S1" s="407">
        <f>IF('G9'!S1="","",'G9'!S1)</f>
      </c>
      <c r="T1" s="2"/>
    </row>
    <row r="2" spans="1:20" ht="4.5" customHeight="1">
      <c r="A2" s="28"/>
      <c r="B2" s="29"/>
      <c r="C2" s="29"/>
      <c r="D2" s="29"/>
      <c r="E2" s="29"/>
      <c r="F2" s="29"/>
      <c r="G2" s="29"/>
      <c r="H2" s="29"/>
      <c r="I2" s="29"/>
      <c r="J2" s="29"/>
      <c r="K2" s="29"/>
      <c r="L2" s="29"/>
      <c r="M2" s="29"/>
      <c r="N2" s="29"/>
      <c r="O2" s="29"/>
      <c r="P2" s="29"/>
      <c r="Q2" s="29"/>
      <c r="R2" s="29"/>
      <c r="S2" s="29"/>
      <c r="T2" s="2"/>
    </row>
    <row r="3" spans="1:20" ht="15.75">
      <c r="A3" s="97" t="s">
        <v>98</v>
      </c>
      <c r="B3" s="98"/>
      <c r="C3" s="99"/>
      <c r="D3" s="99"/>
      <c r="E3" s="99"/>
      <c r="F3" s="99"/>
      <c r="G3" s="100"/>
      <c r="H3" s="100"/>
      <c r="I3" s="100"/>
      <c r="J3" s="100"/>
      <c r="K3" s="100"/>
      <c r="L3" s="100"/>
      <c r="M3" s="100"/>
      <c r="N3" s="100"/>
      <c r="O3" s="100"/>
      <c r="P3" s="100"/>
      <c r="Q3" s="100"/>
      <c r="R3" s="100"/>
      <c r="S3" s="100"/>
      <c r="T3" s="2"/>
    </row>
    <row r="4" spans="1:20" ht="15.75">
      <c r="A4" s="97" t="s">
        <v>206</v>
      </c>
      <c r="B4" s="98"/>
      <c r="C4" s="99"/>
      <c r="D4" s="99"/>
      <c r="E4" s="99"/>
      <c r="F4" s="99"/>
      <c r="G4" s="100"/>
      <c r="H4" s="100"/>
      <c r="I4" s="100"/>
      <c r="J4" s="100"/>
      <c r="K4" s="100"/>
      <c r="L4" s="100"/>
      <c r="M4" s="100"/>
      <c r="N4" s="100"/>
      <c r="O4" s="100"/>
      <c r="P4" s="100"/>
      <c r="Q4" s="100"/>
      <c r="R4" s="100"/>
      <c r="S4" s="100"/>
      <c r="T4" s="2"/>
    </row>
    <row r="5" spans="1:20" ht="15.75">
      <c r="A5" s="97" t="s">
        <v>45</v>
      </c>
      <c r="B5" s="98"/>
      <c r="C5" s="99"/>
      <c r="D5" s="99"/>
      <c r="E5" s="99"/>
      <c r="F5" s="99"/>
      <c r="G5" s="100"/>
      <c r="H5" s="100"/>
      <c r="I5" s="100"/>
      <c r="J5" s="100"/>
      <c r="K5" s="100"/>
      <c r="L5" s="100"/>
      <c r="M5" s="100"/>
      <c r="N5" s="100"/>
      <c r="O5" s="100"/>
      <c r="P5" s="100"/>
      <c r="Q5" s="100"/>
      <c r="R5" s="100"/>
      <c r="S5" s="100"/>
      <c r="T5" s="2"/>
    </row>
    <row r="6" spans="1:20" ht="4.5" customHeight="1">
      <c r="A6" s="103"/>
      <c r="B6" s="98"/>
      <c r="C6" s="99"/>
      <c r="D6" s="99"/>
      <c r="E6" s="99"/>
      <c r="F6" s="99"/>
      <c r="G6" s="100"/>
      <c r="H6" s="100"/>
      <c r="I6" s="100"/>
      <c r="J6" s="100"/>
      <c r="K6" s="100"/>
      <c r="L6" s="100"/>
      <c r="M6" s="100"/>
      <c r="N6" s="100"/>
      <c r="O6" s="100"/>
      <c r="P6" s="100"/>
      <c r="Q6" s="100"/>
      <c r="R6" s="100"/>
      <c r="S6" s="100"/>
      <c r="T6" s="2"/>
    </row>
    <row r="7" spans="1:20" ht="21.75" customHeight="1">
      <c r="A7" s="295" t="s">
        <v>250</v>
      </c>
      <c r="B7" s="296"/>
      <c r="C7" s="297"/>
      <c r="D7" s="297"/>
      <c r="E7" s="297"/>
      <c r="F7" s="297"/>
      <c r="G7" s="298"/>
      <c r="H7" s="298"/>
      <c r="I7" s="298"/>
      <c r="J7" s="298"/>
      <c r="K7" s="299"/>
      <c r="L7" s="298"/>
      <c r="M7" s="298"/>
      <c r="N7" s="298"/>
      <c r="O7" s="298"/>
      <c r="P7" s="298"/>
      <c r="Q7" s="298"/>
      <c r="R7" s="298"/>
      <c r="S7" s="298"/>
      <c r="T7" s="2"/>
    </row>
    <row r="8" spans="1:20" ht="15">
      <c r="A8" s="300"/>
      <c r="B8" s="302" t="s">
        <v>231</v>
      </c>
      <c r="C8" s="212">
        <f>IF('G9'!C8="","",'G9'!C8)</f>
        <v>40</v>
      </c>
      <c r="D8" s="303" t="s">
        <v>230</v>
      </c>
      <c r="E8" s="297"/>
      <c r="F8" s="297"/>
      <c r="G8" s="302" t="s">
        <v>232</v>
      </c>
      <c r="H8" s="212">
        <f>IF('G9'!H8="","",'G9'!H8)</f>
        <v>12</v>
      </c>
      <c r="I8" s="303" t="s">
        <v>230</v>
      </c>
      <c r="J8" s="298"/>
      <c r="K8" s="299"/>
      <c r="L8" s="302" t="s">
        <v>246</v>
      </c>
      <c r="M8" s="212">
        <f>IF('G9'!M8="","",'G9'!M8)</f>
        <v>7</v>
      </c>
      <c r="N8" s="303" t="s">
        <v>230</v>
      </c>
      <c r="O8" s="304"/>
      <c r="P8" s="304" t="s">
        <v>99</v>
      </c>
      <c r="Q8" s="308">
        <f>IF('G9'!Q8="","",'G9'!Q8)</f>
        <v>3360</v>
      </c>
      <c r="R8" s="305" t="str">
        <f>IF(M8=""," m²"," m³")</f>
        <v> m³</v>
      </c>
      <c r="S8" s="298"/>
      <c r="T8" s="2"/>
    </row>
    <row r="9" spans="1:20" ht="3.75" customHeight="1">
      <c r="A9" s="300"/>
      <c r="B9" s="296"/>
      <c r="C9" s="297"/>
      <c r="D9" s="297"/>
      <c r="E9" s="297"/>
      <c r="F9" s="297"/>
      <c r="G9" s="298"/>
      <c r="H9" s="298"/>
      <c r="I9" s="298"/>
      <c r="J9" s="298"/>
      <c r="K9" s="299"/>
      <c r="L9" s="298"/>
      <c r="M9" s="298"/>
      <c r="N9" s="298"/>
      <c r="O9" s="298"/>
      <c r="P9" s="298"/>
      <c r="Q9" s="298"/>
      <c r="R9" s="298"/>
      <c r="S9" s="298"/>
      <c r="T9" s="2"/>
    </row>
    <row r="10" spans="1:20" ht="36" customHeight="1">
      <c r="A10" s="24"/>
      <c r="B10" s="25"/>
      <c r="C10" s="26"/>
      <c r="D10" s="26"/>
      <c r="E10" s="26"/>
      <c r="F10" s="26"/>
      <c r="G10" s="27"/>
      <c r="H10" s="27"/>
      <c r="I10" s="27"/>
      <c r="J10" s="27"/>
      <c r="K10" s="279"/>
      <c r="L10" s="27"/>
      <c r="M10" s="27"/>
      <c r="N10" s="27"/>
      <c r="O10" s="27"/>
      <c r="P10" s="27"/>
      <c r="Q10" s="27"/>
      <c r="R10" s="27"/>
      <c r="S10" s="27"/>
      <c r="T10" s="2"/>
    </row>
    <row r="11" spans="1:20" ht="3.75" customHeight="1">
      <c r="A11" s="5"/>
      <c r="B11" s="6"/>
      <c r="C11" s="7"/>
      <c r="D11" s="7"/>
      <c r="E11" s="7"/>
      <c r="F11" s="7"/>
      <c r="G11" s="8"/>
      <c r="H11" s="8"/>
      <c r="I11" s="8"/>
      <c r="J11" s="8"/>
      <c r="K11" s="282"/>
      <c r="L11" s="235"/>
      <c r="M11" s="235"/>
      <c r="N11" s="235"/>
      <c r="O11" s="235"/>
      <c r="P11" s="235"/>
      <c r="Q11" s="235"/>
      <c r="R11" s="235"/>
      <c r="S11" s="235"/>
      <c r="T11" s="2"/>
    </row>
    <row r="12" spans="1:20" ht="19.5" customHeight="1">
      <c r="A12" s="172" t="s">
        <v>245</v>
      </c>
      <c r="B12" s="208"/>
      <c r="C12" s="412" t="str">
        <f>IF('G9'!C12="","",'G9'!C12)</f>
        <v>Scheune</v>
      </c>
      <c r="D12" s="413">
        <f>IF('G9'!D12="","",'G9'!D12)</f>
      </c>
      <c r="E12" s="413">
        <f>IF('G9'!E12="","",'G9'!E12)</f>
      </c>
      <c r="F12" s="413">
        <f>IF('G9'!F12="","",'G9'!F12)</f>
      </c>
      <c r="G12" s="414">
        <f>IF('G9'!G12="","",'G9'!G12)</f>
      </c>
      <c r="H12" s="80"/>
      <c r="I12" s="208"/>
      <c r="J12" s="208"/>
      <c r="K12" s="216"/>
      <c r="L12" s="281" t="s">
        <v>244</v>
      </c>
      <c r="M12" s="217"/>
      <c r="N12" s="408" t="str">
        <f>IF('G9'!N12="","",'G9'!N12)</f>
        <v>Stall</v>
      </c>
      <c r="O12" s="409">
        <f>IF('G9'!O12="","",'G9'!O12)</f>
      </c>
      <c r="P12" s="410">
        <f>IF('G9'!P12="","",'G9'!P12)</f>
      </c>
      <c r="Q12" s="220"/>
      <c r="R12" s="215"/>
      <c r="S12" s="215"/>
      <c r="T12" s="2"/>
    </row>
    <row r="13" spans="1:20" ht="3.75" customHeight="1">
      <c r="A13" s="80"/>
      <c r="B13" s="81"/>
      <c r="C13" s="80"/>
      <c r="D13" s="82"/>
      <c r="E13" s="82"/>
      <c r="F13" s="80"/>
      <c r="G13" s="81"/>
      <c r="H13" s="80"/>
      <c r="I13" s="85"/>
      <c r="J13" s="85"/>
      <c r="K13" s="221"/>
      <c r="L13" s="215"/>
      <c r="M13" s="222"/>
      <c r="N13" s="223"/>
      <c r="O13" s="224"/>
      <c r="P13" s="220"/>
      <c r="Q13" s="220"/>
      <c r="R13" s="215"/>
      <c r="S13" s="215"/>
      <c r="T13" s="2"/>
    </row>
    <row r="14" spans="1:20" ht="15" customHeight="1">
      <c r="A14" s="80"/>
      <c r="B14" s="81" t="s">
        <v>94</v>
      </c>
      <c r="C14" s="30">
        <f>IF('G9'!C14="","",'G9'!C14)</f>
        <v>2007</v>
      </c>
      <c r="D14" s="82"/>
      <c r="E14" s="82"/>
      <c r="F14" s="80"/>
      <c r="G14" s="81"/>
      <c r="H14" s="80"/>
      <c r="I14" s="85"/>
      <c r="J14" s="85"/>
      <c r="K14" s="221"/>
      <c r="L14" s="215"/>
      <c r="M14" s="222"/>
      <c r="N14" s="223"/>
      <c r="O14" s="224"/>
      <c r="P14" s="220"/>
      <c r="Q14" s="220"/>
      <c r="R14" s="215"/>
      <c r="S14" s="215"/>
      <c r="T14" s="2"/>
    </row>
    <row r="15" spans="1:20" ht="3.75" customHeight="1">
      <c r="A15" s="80"/>
      <c r="B15" s="81"/>
      <c r="C15" s="80"/>
      <c r="D15" s="82"/>
      <c r="E15" s="82"/>
      <c r="F15" s="80"/>
      <c r="G15" s="81"/>
      <c r="H15" s="80"/>
      <c r="I15" s="85"/>
      <c r="J15" s="85"/>
      <c r="K15" s="221"/>
      <c r="L15" s="215"/>
      <c r="M15" s="222"/>
      <c r="N15" s="223"/>
      <c r="O15" s="224"/>
      <c r="P15" s="220"/>
      <c r="Q15" s="220"/>
      <c r="R15" s="215"/>
      <c r="S15" s="215"/>
      <c r="T15" s="2"/>
    </row>
    <row r="16" spans="1:20" ht="15">
      <c r="A16" s="80"/>
      <c r="B16" s="81" t="s">
        <v>95</v>
      </c>
      <c r="C16" s="306">
        <f>IF('G9'!C16="","",'G9'!C16)</f>
        <v>1984</v>
      </c>
      <c r="D16" s="84"/>
      <c r="E16" s="84"/>
      <c r="F16" s="80"/>
      <c r="G16" s="81" t="s">
        <v>97</v>
      </c>
      <c r="H16" s="306">
        <f>IF('G9'!H16="","",'G9'!H16)</f>
        <v>33</v>
      </c>
      <c r="I16" s="86" t="s">
        <v>27</v>
      </c>
      <c r="J16" s="86"/>
      <c r="K16" s="225"/>
      <c r="L16" s="226"/>
      <c r="M16" s="222" t="s">
        <v>95</v>
      </c>
      <c r="N16" s="309">
        <f>IF('G9'!N16="","",'G9'!N16)</f>
        <v>1994</v>
      </c>
      <c r="O16" s="220"/>
      <c r="P16" s="222" t="s">
        <v>97</v>
      </c>
      <c r="Q16" s="309">
        <f>IF('G9'!Q16="","",'G9'!Q16)</f>
        <v>33</v>
      </c>
      <c r="R16" s="226" t="s">
        <v>27</v>
      </c>
      <c r="S16" s="226"/>
      <c r="T16" s="86"/>
    </row>
    <row r="17" spans="1:20" ht="3" customHeight="1">
      <c r="A17" s="80"/>
      <c r="B17" s="84"/>
      <c r="C17" s="84"/>
      <c r="D17" s="84"/>
      <c r="E17" s="84"/>
      <c r="F17" s="210"/>
      <c r="G17" s="84"/>
      <c r="H17" s="84"/>
      <c r="I17" s="84"/>
      <c r="J17" s="84"/>
      <c r="K17" s="227"/>
      <c r="L17" s="220"/>
      <c r="M17" s="220"/>
      <c r="N17" s="220"/>
      <c r="O17" s="220"/>
      <c r="P17" s="220"/>
      <c r="Q17" s="220"/>
      <c r="R17" s="220"/>
      <c r="S17" s="220"/>
      <c r="T17" s="84"/>
    </row>
    <row r="18" spans="1:20" ht="15" customHeight="1">
      <c r="A18" s="80"/>
      <c r="B18" s="209" t="s">
        <v>231</v>
      </c>
      <c r="C18" s="119">
        <f>IF('G9'!C18="","",'G9'!C18)</f>
      </c>
      <c r="D18" s="86" t="s">
        <v>230</v>
      </c>
      <c r="E18" s="84"/>
      <c r="F18" s="210"/>
      <c r="G18" s="81" t="s">
        <v>99</v>
      </c>
      <c r="H18" s="308">
        <f>IF('G9'!H18="","",'G9'!H18)</f>
        <v>2640</v>
      </c>
      <c r="I18" s="83" t="s">
        <v>248</v>
      </c>
      <c r="J18" s="83"/>
      <c r="K18" s="228"/>
      <c r="L18" s="229"/>
      <c r="M18" s="230" t="s">
        <v>231</v>
      </c>
      <c r="N18" s="310">
        <f>IF('G9'!N18="","",'G9'!N18)</f>
        <v>40</v>
      </c>
      <c r="O18" s="226" t="s">
        <v>230</v>
      </c>
      <c r="P18" s="222" t="s">
        <v>99</v>
      </c>
      <c r="Q18" s="312">
        <f>IF('G9'!Q18="","",'G9'!Q18)</f>
        <v>720</v>
      </c>
      <c r="R18" s="229" t="s">
        <v>248</v>
      </c>
      <c r="S18" s="229"/>
      <c r="T18" s="83"/>
    </row>
    <row r="19" spans="1:20" ht="3" customHeight="1">
      <c r="A19" s="80"/>
      <c r="B19" s="84"/>
      <c r="C19" s="84"/>
      <c r="D19" s="84"/>
      <c r="E19" s="84"/>
      <c r="F19" s="210"/>
      <c r="G19" s="84"/>
      <c r="H19" s="84"/>
      <c r="I19" s="84"/>
      <c r="J19" s="84"/>
      <c r="K19" s="227"/>
      <c r="L19" s="220"/>
      <c r="M19" s="220"/>
      <c r="N19" s="220"/>
      <c r="O19" s="220"/>
      <c r="P19" s="220"/>
      <c r="Q19" s="220"/>
      <c r="R19" s="220"/>
      <c r="S19" s="220"/>
      <c r="T19" s="84"/>
    </row>
    <row r="20" spans="1:20" ht="15" customHeight="1">
      <c r="A20" s="80"/>
      <c r="B20" s="209" t="s">
        <v>232</v>
      </c>
      <c r="C20" s="119">
        <f>IF('G9'!C20="","",'G9'!C20)</f>
      </c>
      <c r="D20" s="86" t="s">
        <v>230</v>
      </c>
      <c r="E20" s="84"/>
      <c r="F20" s="210"/>
      <c r="G20" s="84"/>
      <c r="H20" s="213" t="s">
        <v>249</v>
      </c>
      <c r="I20" s="84"/>
      <c r="J20" s="84"/>
      <c r="K20" s="227"/>
      <c r="L20" s="220"/>
      <c r="M20" s="230" t="s">
        <v>232</v>
      </c>
      <c r="N20" s="310">
        <f>IF('G9'!N20="","",'G9'!N20)</f>
        <v>6</v>
      </c>
      <c r="O20" s="226" t="s">
        <v>230</v>
      </c>
      <c r="P20" s="220"/>
      <c r="Q20" s="231" t="s">
        <v>67</v>
      </c>
      <c r="R20" s="220"/>
      <c r="S20" s="220"/>
      <c r="T20" s="84"/>
    </row>
    <row r="21" spans="1:20" ht="3" customHeight="1">
      <c r="A21" s="80"/>
      <c r="B21" s="81"/>
      <c r="C21" s="84"/>
      <c r="D21" s="84"/>
      <c r="E21" s="84"/>
      <c r="F21" s="210"/>
      <c r="G21" s="84"/>
      <c r="H21" s="84"/>
      <c r="I21" s="84"/>
      <c r="J21" s="84"/>
      <c r="K21" s="227"/>
      <c r="L21" s="220"/>
      <c r="M21" s="222"/>
      <c r="N21" s="220"/>
      <c r="O21" s="220"/>
      <c r="P21" s="220"/>
      <c r="Q21" s="220"/>
      <c r="R21" s="220"/>
      <c r="S21" s="220"/>
      <c r="T21" s="84"/>
    </row>
    <row r="22" spans="1:20" ht="15" customHeight="1">
      <c r="A22" s="80"/>
      <c r="B22" s="209" t="s">
        <v>246</v>
      </c>
      <c r="C22" s="119">
        <f>IF('G9'!C22="","",'G9'!C22)</f>
      </c>
      <c r="D22" s="86" t="s">
        <v>230</v>
      </c>
      <c r="E22" s="84"/>
      <c r="F22" s="210"/>
      <c r="G22" s="210"/>
      <c r="H22" s="307">
        <f>IF('G9'!H22="","",'G9'!H22)</f>
        <v>34.88</v>
      </c>
      <c r="I22" s="86" t="s">
        <v>28</v>
      </c>
      <c r="J22" s="86"/>
      <c r="K22" s="225"/>
      <c r="L22" s="226"/>
      <c r="M22" s="230" t="s">
        <v>246</v>
      </c>
      <c r="N22" s="310">
        <f>IF('G9'!N22="","",'G9'!N22)</f>
        <v>3</v>
      </c>
      <c r="O22" s="226" t="s">
        <v>230</v>
      </c>
      <c r="P22" s="220"/>
      <c r="Q22" s="311">
        <f>IF('G9'!Q22="","",'G9'!Q22)</f>
        <v>140.26</v>
      </c>
      <c r="R22" s="226" t="s">
        <v>28</v>
      </c>
      <c r="S22" s="226"/>
      <c r="T22" s="86"/>
    </row>
    <row r="23" spans="1:20" ht="21.75" customHeight="1">
      <c r="A23" s="5"/>
      <c r="B23" s="6"/>
      <c r="C23" s="211"/>
      <c r="D23" s="7"/>
      <c r="E23" s="7"/>
      <c r="F23" s="7"/>
      <c r="G23" s="8"/>
      <c r="H23" s="8"/>
      <c r="I23" s="8"/>
      <c r="J23" s="8"/>
      <c r="K23" s="214"/>
      <c r="L23" s="215"/>
      <c r="M23" s="232"/>
      <c r="N23" s="233" t="s">
        <v>247</v>
      </c>
      <c r="O23" s="234"/>
      <c r="P23" s="215"/>
      <c r="Q23" s="215"/>
      <c r="R23" s="215"/>
      <c r="S23" s="215"/>
      <c r="T23" s="8"/>
    </row>
    <row r="24" spans="1:20" ht="9.75" customHeight="1">
      <c r="A24" s="24"/>
      <c r="B24" s="25"/>
      <c r="C24" s="26"/>
      <c r="D24" s="26"/>
      <c r="E24" s="26"/>
      <c r="F24" s="26"/>
      <c r="G24" s="27"/>
      <c r="H24" s="27"/>
      <c r="I24" s="27"/>
      <c r="J24"/>
      <c r="K24" s="252"/>
      <c r="L24" s="280"/>
      <c r="M24" s="280"/>
      <c r="N24" s="280"/>
      <c r="O24" s="280"/>
      <c r="P24" s="280"/>
      <c r="Q24" s="280"/>
      <c r="R24" s="280"/>
      <c r="S24" s="280"/>
      <c r="T24" s="2"/>
    </row>
    <row r="25" spans="1:20" ht="15" customHeight="1">
      <c r="A25" s="55" t="s">
        <v>13</v>
      </c>
      <c r="B25" s="55" t="s">
        <v>14</v>
      </c>
      <c r="C25" s="204" t="s">
        <v>40</v>
      </c>
      <c r="D25" s="204"/>
      <c r="E25" s="18"/>
      <c r="F25" s="109" t="s">
        <v>54</v>
      </c>
      <c r="G25" s="19"/>
      <c r="H25" s="204" t="s">
        <v>86</v>
      </c>
      <c r="I25" s="204"/>
      <c r="J25"/>
      <c r="K25" s="252"/>
      <c r="L25" s="253"/>
      <c r="M25" s="254"/>
      <c r="N25" s="254"/>
      <c r="O25" s="255"/>
      <c r="P25" s="255"/>
      <c r="Q25" s="255"/>
      <c r="R25" s="255"/>
      <c r="S25" s="253"/>
      <c r="T25" s="2"/>
    </row>
    <row r="26" spans="1:20" ht="3" customHeight="1">
      <c r="A26" s="14"/>
      <c r="B26" s="55"/>
      <c r="C26" s="18"/>
      <c r="D26" s="18"/>
      <c r="E26" s="18"/>
      <c r="F26" s="18"/>
      <c r="G26" s="19"/>
      <c r="H26" s="18"/>
      <c r="I26" s="18"/>
      <c r="J26"/>
      <c r="K26" s="252"/>
      <c r="L26" s="253"/>
      <c r="M26" s="254"/>
      <c r="N26" s="254"/>
      <c r="O26" s="255"/>
      <c r="P26" s="255"/>
      <c r="Q26" s="255"/>
      <c r="R26" s="255"/>
      <c r="S26" s="253"/>
      <c r="T26" s="2"/>
    </row>
    <row r="27" spans="1:20" ht="15" customHeight="1">
      <c r="A27" s="14"/>
      <c r="B27" s="55" t="s">
        <v>14</v>
      </c>
      <c r="C27" s="204">
        <f>C14</f>
        <v>2007</v>
      </c>
      <c r="D27" s="204"/>
      <c r="E27" s="18"/>
      <c r="F27" s="111" t="str">
        <f>IF(F25="","",F25)</f>
        <v>–</v>
      </c>
      <c r="G27" s="19"/>
      <c r="H27" s="204">
        <f>C16</f>
        <v>1984</v>
      </c>
      <c r="I27" s="204"/>
      <c r="J27"/>
      <c r="K27" s="252"/>
      <c r="L27" s="253"/>
      <c r="M27" s="254"/>
      <c r="N27" s="254"/>
      <c r="O27" s="255"/>
      <c r="P27" s="255"/>
      <c r="Q27" s="255"/>
      <c r="R27" s="255"/>
      <c r="S27" s="253"/>
      <c r="T27" s="2"/>
    </row>
    <row r="28" spans="1:20" ht="3" customHeight="1">
      <c r="A28" s="14"/>
      <c r="B28" s="55"/>
      <c r="C28" s="18"/>
      <c r="D28" s="18"/>
      <c r="E28" s="18"/>
      <c r="F28" s="18" t="s">
        <v>41</v>
      </c>
      <c r="G28" s="19"/>
      <c r="H28" s="19"/>
      <c r="I28" s="19"/>
      <c r="J28"/>
      <c r="K28" s="252"/>
      <c r="L28" s="253"/>
      <c r="M28" s="254"/>
      <c r="N28" s="254"/>
      <c r="O28" s="254"/>
      <c r="P28" s="254"/>
      <c r="Q28" s="253"/>
      <c r="R28" s="253"/>
      <c r="S28" s="253"/>
      <c r="T28" s="2"/>
    </row>
    <row r="29" spans="1:20" ht="15" customHeight="1" thickBot="1">
      <c r="A29" s="14"/>
      <c r="B29" s="20" t="s">
        <v>14</v>
      </c>
      <c r="C29" s="207">
        <f>C27-H27</f>
        <v>23</v>
      </c>
      <c r="D29" s="207"/>
      <c r="E29" s="53"/>
      <c r="F29" s="53" t="s">
        <v>4</v>
      </c>
      <c r="G29" s="53"/>
      <c r="H29" s="58"/>
      <c r="I29" s="58"/>
      <c r="J29"/>
      <c r="K29" s="252"/>
      <c r="L29" s="256"/>
      <c r="M29" s="257" t="s">
        <v>14</v>
      </c>
      <c r="N29" s="207">
        <f>C14-N16</f>
        <v>13</v>
      </c>
      <c r="O29" s="207"/>
      <c r="P29" s="258" t="s">
        <v>4</v>
      </c>
      <c r="Q29" s="254"/>
      <c r="R29" s="254"/>
      <c r="S29" s="254"/>
      <c r="T29" s="2"/>
    </row>
    <row r="30" spans="1:20" ht="12.75" customHeight="1" thickTop="1">
      <c r="A30" s="24"/>
      <c r="B30" s="25"/>
      <c r="C30" s="26"/>
      <c r="D30" s="26"/>
      <c r="E30" s="26"/>
      <c r="F30" s="26"/>
      <c r="G30" s="27"/>
      <c r="H30" s="27"/>
      <c r="I30" s="27"/>
      <c r="J30"/>
      <c r="K30" s="252"/>
      <c r="L30" s="259"/>
      <c r="M30" s="259"/>
      <c r="N30" s="259"/>
      <c r="O30" s="259"/>
      <c r="P30" s="259"/>
      <c r="Q30" s="259"/>
      <c r="R30" s="259"/>
      <c r="S30" s="259"/>
      <c r="T30" s="2"/>
    </row>
    <row r="31" spans="1:20" ht="15" customHeight="1">
      <c r="A31" s="55" t="s">
        <v>15</v>
      </c>
      <c r="B31" s="162"/>
      <c r="C31" s="26"/>
      <c r="D31" s="26"/>
      <c r="E31" s="26"/>
      <c r="F31" s="163" t="str">
        <f>"Baukostenrichtsatz = "&amp;DOLLAR(H22,2)&amp;"/"&amp;MID(I18,2,6)</f>
        <v>Baukostenrichtsatz = € 34,88/m³</v>
      </c>
      <c r="G31" s="27"/>
      <c r="H31" s="27" t="s">
        <v>261</v>
      </c>
      <c r="I31" s="164">
        <v>1</v>
      </c>
      <c r="J31"/>
      <c r="K31" s="252"/>
      <c r="L31" s="259"/>
      <c r="M31" s="260"/>
      <c r="N31" s="261"/>
      <c r="O31" s="262" t="str">
        <f>"Baukostenrichtsatz = "&amp;DOLLAR(Q22,2)&amp;"/"&amp;MID(R18,2,6)</f>
        <v>Baukostenrichtsatz = € 140,26/m³</v>
      </c>
      <c r="P31" s="259" t="s">
        <v>261</v>
      </c>
      <c r="Q31" s="263">
        <v>1</v>
      </c>
      <c r="R31" s="254"/>
      <c r="S31" s="254"/>
      <c r="T31" s="2"/>
    </row>
    <row r="32" spans="1:20" ht="3" customHeight="1">
      <c r="A32" s="24"/>
      <c r="B32" s="25"/>
      <c r="C32" s="26"/>
      <c r="D32" s="26"/>
      <c r="E32" s="26"/>
      <c r="F32" s="26"/>
      <c r="G32" s="27"/>
      <c r="H32" s="27"/>
      <c r="I32" s="27"/>
      <c r="J32"/>
      <c r="K32" s="252"/>
      <c r="L32" s="259"/>
      <c r="M32" s="264"/>
      <c r="N32" s="261"/>
      <c r="O32" s="261"/>
      <c r="P32" s="259"/>
      <c r="Q32" s="259"/>
      <c r="R32" s="254"/>
      <c r="S32" s="254"/>
      <c r="T32" s="2"/>
    </row>
    <row r="33" spans="1:20" ht="15" customHeight="1">
      <c r="A33" s="24"/>
      <c r="B33" s="162"/>
      <c r="C33" s="26"/>
      <c r="D33" s="26"/>
      <c r="E33" s="26"/>
      <c r="F33" s="163" t="str">
        <f>"Reduzierter Baukostenrichtsatz =    x    €/"&amp;MID(I18,2,6)</f>
        <v>Reduzierter Baukostenrichtsatz =    x    €/m³</v>
      </c>
      <c r="G33" s="27"/>
      <c r="H33" s="27" t="s">
        <v>261</v>
      </c>
      <c r="I33" s="179">
        <f>IF(C29&lt;(H16/4),90%,IF(AND(C29&gt;=(H16/4),C29&lt;(H16/2)),80%,IF(C29&gt;=(H16/2),67%,"")))</f>
        <v>0.67</v>
      </c>
      <c r="J33"/>
      <c r="K33" s="252"/>
      <c r="L33" s="259"/>
      <c r="M33" s="260"/>
      <c r="N33" s="261"/>
      <c r="O33" s="262" t="str">
        <f>"Reduzierter Baukostenrichtsatz =    x    €/"&amp;MID(R18,2,6)</f>
        <v>Reduzierter Baukostenrichtsatz =    x    €/m³</v>
      </c>
      <c r="P33" s="259" t="s">
        <v>261</v>
      </c>
      <c r="Q33" s="179">
        <f>IF(N29&lt;(Q16/4),90%,IF(AND(N29&gt;=(Q16/4),N29&lt;(Q16/2)),80%,IF(N29&gt;=(Q16/2),67%,"")))</f>
        <v>0.8</v>
      </c>
      <c r="R33" s="254"/>
      <c r="S33" s="254"/>
      <c r="T33" s="2"/>
    </row>
    <row r="34" spans="1:21" ht="15" customHeight="1">
      <c r="A34" s="24"/>
      <c r="B34" s="25"/>
      <c r="C34" s="26"/>
      <c r="D34" s="26"/>
      <c r="E34" s="26"/>
      <c r="F34" s="26"/>
      <c r="G34" s="27"/>
      <c r="H34" s="27"/>
      <c r="I34" s="27"/>
      <c r="J34"/>
      <c r="K34" s="252"/>
      <c r="L34" s="259"/>
      <c r="M34" s="264"/>
      <c r="N34" s="261"/>
      <c r="O34" s="261"/>
      <c r="P34" s="261"/>
      <c r="Q34" s="261"/>
      <c r="R34" s="259"/>
      <c r="S34" s="259"/>
      <c r="T34" s="2"/>
      <c r="U34" s="27"/>
    </row>
    <row r="35" spans="1:20" ht="15" customHeight="1">
      <c r="A35" s="24"/>
      <c r="B35" s="341" t="s">
        <v>213</v>
      </c>
      <c r="C35" s="342" t="str">
        <f>IF(I33="","",DOLLAR(H22,2))</f>
        <v>€ 34,88</v>
      </c>
      <c r="D35" s="342"/>
      <c r="E35" s="168" t="str">
        <f>IF(I33="",""," ")</f>
        <v> </v>
      </c>
      <c r="F35" s="168" t="str">
        <f>IF(I33="","","•")</f>
        <v>•</v>
      </c>
      <c r="G35" s="169" t="str">
        <f>IF(I33="",""," ")</f>
        <v> </v>
      </c>
      <c r="H35" s="342">
        <f>IF(I33="","",FIXED(I33,2)*100)</f>
        <v>67</v>
      </c>
      <c r="I35" s="342"/>
      <c r="J35"/>
      <c r="K35" s="252"/>
      <c r="L35" s="254"/>
      <c r="M35" s="401" t="s">
        <v>213</v>
      </c>
      <c r="N35" s="389" t="str">
        <f>IF(Q33="","",DOLLAR(Q22,2))</f>
        <v>€ 140,26</v>
      </c>
      <c r="O35" s="342"/>
      <c r="P35" s="266" t="str">
        <f>IF(Q33="","","•")</f>
        <v>•</v>
      </c>
      <c r="Q35" s="389">
        <f>IF(Q33="","",FIXED(Q33,2)*100)</f>
        <v>80</v>
      </c>
      <c r="R35" s="342"/>
      <c r="S35" s="267"/>
      <c r="T35" s="2"/>
    </row>
    <row r="36" spans="1:21" ht="15" customHeight="1">
      <c r="A36" s="24"/>
      <c r="B36" s="341"/>
      <c r="C36" s="343">
        <f>IF(I33="","",FIXED(I31,2)*100)</f>
        <v>100</v>
      </c>
      <c r="D36" s="343"/>
      <c r="E36" s="343"/>
      <c r="F36" s="343"/>
      <c r="G36" s="343"/>
      <c r="H36" s="343"/>
      <c r="I36" s="343"/>
      <c r="J36"/>
      <c r="K36" s="252"/>
      <c r="L36" s="254"/>
      <c r="M36" s="341"/>
      <c r="N36" s="390">
        <f>IF(Q33="","",FIXED(Q31,2)*100)</f>
        <v>100</v>
      </c>
      <c r="O36" s="391"/>
      <c r="P36" s="391"/>
      <c r="Q36" s="391"/>
      <c r="R36" s="391"/>
      <c r="S36" s="267"/>
      <c r="T36" s="2"/>
      <c r="U36" s="170"/>
    </row>
    <row r="37" spans="1:21" ht="15" customHeight="1">
      <c r="A37" s="24"/>
      <c r="B37" s="189"/>
      <c r="C37" s="170"/>
      <c r="D37" s="170"/>
      <c r="E37" s="170"/>
      <c r="F37" s="170"/>
      <c r="G37" s="170"/>
      <c r="H37" s="170"/>
      <c r="I37" s="170"/>
      <c r="J37"/>
      <c r="K37" s="252"/>
      <c r="L37" s="268"/>
      <c r="M37" s="265"/>
      <c r="N37" s="267"/>
      <c r="O37" s="267"/>
      <c r="P37" s="267"/>
      <c r="Q37" s="267"/>
      <c r="R37" s="267"/>
      <c r="S37" s="267"/>
      <c r="T37" s="2"/>
      <c r="U37" s="170"/>
    </row>
    <row r="38" spans="1:21" ht="15" customHeight="1" thickBot="1">
      <c r="A38" s="24"/>
      <c r="B38" s="20" t="s">
        <v>213</v>
      </c>
      <c r="C38" s="236" t="str">
        <f>IF(I33="","",FIXED(C35*H35/C36,2))</f>
        <v>23,37</v>
      </c>
      <c r="D38" s="53" t="s">
        <v>2</v>
      </c>
      <c r="E38" s="170"/>
      <c r="F38" s="170"/>
      <c r="G38" s="170"/>
      <c r="H38" s="170"/>
      <c r="I38" s="170"/>
      <c r="J38"/>
      <c r="K38" s="252"/>
      <c r="L38" s="268"/>
      <c r="M38" s="257" t="s">
        <v>213</v>
      </c>
      <c r="N38" s="270" t="str">
        <f>IF(Q33="","",FIXED(N35*Q35/N36,2))</f>
        <v>112,21</v>
      </c>
      <c r="O38" s="258" t="s">
        <v>2</v>
      </c>
      <c r="P38" s="267"/>
      <c r="Q38" s="267"/>
      <c r="R38" s="267"/>
      <c r="S38" s="267"/>
      <c r="T38" s="2"/>
      <c r="U38" s="170"/>
    </row>
    <row r="39" spans="1:20" ht="12.75" customHeight="1" thickTop="1">
      <c r="A39" s="24"/>
      <c r="B39" s="189"/>
      <c r="C39" s="188"/>
      <c r="D39" s="26"/>
      <c r="E39" s="26"/>
      <c r="F39" s="26"/>
      <c r="G39" s="27"/>
      <c r="H39" s="27"/>
      <c r="I39" s="27"/>
      <c r="J39"/>
      <c r="K39" s="252"/>
      <c r="L39" s="259"/>
      <c r="M39" s="259"/>
      <c r="N39" s="259"/>
      <c r="O39" s="259"/>
      <c r="P39" s="259"/>
      <c r="Q39" s="259"/>
      <c r="R39" s="259"/>
      <c r="S39" s="259"/>
      <c r="T39" s="2"/>
    </row>
    <row r="40" spans="1:20" ht="15" customHeight="1">
      <c r="A40" s="55" t="s">
        <v>18</v>
      </c>
      <c r="B40" s="55" t="s">
        <v>101</v>
      </c>
      <c r="C40" s="204" t="s">
        <v>30</v>
      </c>
      <c r="D40" s="204"/>
      <c r="E40" s="18"/>
      <c r="F40" s="109" t="s">
        <v>55</v>
      </c>
      <c r="G40" s="19"/>
      <c r="H40" s="204" t="s">
        <v>68</v>
      </c>
      <c r="I40" s="204"/>
      <c r="J40"/>
      <c r="K40" s="252"/>
      <c r="L40" s="254"/>
      <c r="M40" s="254"/>
      <c r="N40" s="254"/>
      <c r="O40" s="254"/>
      <c r="P40" s="254"/>
      <c r="Q40" s="259"/>
      <c r="R40" s="259"/>
      <c r="S40" s="259"/>
      <c r="T40" s="2"/>
    </row>
    <row r="41" spans="1:20" ht="3" customHeight="1">
      <c r="A41" s="14"/>
      <c r="B41" s="55"/>
      <c r="C41" s="18"/>
      <c r="D41" s="18"/>
      <c r="E41" s="18"/>
      <c r="F41" s="18"/>
      <c r="G41" s="19"/>
      <c r="H41" s="18"/>
      <c r="I41" s="18"/>
      <c r="J41"/>
      <c r="K41" s="252"/>
      <c r="L41" s="254"/>
      <c r="M41" s="254"/>
      <c r="N41" s="254"/>
      <c r="O41" s="254"/>
      <c r="P41" s="254"/>
      <c r="Q41" s="259"/>
      <c r="R41" s="259"/>
      <c r="S41" s="259"/>
      <c r="T41" s="2"/>
    </row>
    <row r="42" spans="1:20" ht="15" customHeight="1">
      <c r="A42" s="14"/>
      <c r="B42" s="55" t="s">
        <v>101</v>
      </c>
      <c r="C42" s="339">
        <f>H18</f>
        <v>2640</v>
      </c>
      <c r="D42" s="204"/>
      <c r="E42" s="18"/>
      <c r="F42" s="111" t="str">
        <f>IF(F40="","",F40)</f>
        <v>•</v>
      </c>
      <c r="G42" s="19"/>
      <c r="H42" s="205" t="str">
        <f>C38</f>
        <v>23,37</v>
      </c>
      <c r="I42" s="205"/>
      <c r="J42"/>
      <c r="K42" s="252"/>
      <c r="L42" s="254"/>
      <c r="M42" s="254"/>
      <c r="N42" s="254"/>
      <c r="O42" s="254"/>
      <c r="P42" s="254"/>
      <c r="Q42" s="259"/>
      <c r="R42" s="259"/>
      <c r="S42" s="259"/>
      <c r="T42" s="2"/>
    </row>
    <row r="43" spans="1:20" ht="3" customHeight="1">
      <c r="A43" s="14"/>
      <c r="B43" s="55"/>
      <c r="C43" s="18"/>
      <c r="D43" s="18"/>
      <c r="E43" s="18"/>
      <c r="F43" s="18" t="s">
        <v>41</v>
      </c>
      <c r="G43" s="19"/>
      <c r="H43" s="19"/>
      <c r="I43" s="19"/>
      <c r="J43"/>
      <c r="K43" s="252"/>
      <c r="L43" s="254"/>
      <c r="M43" s="254"/>
      <c r="N43" s="254"/>
      <c r="O43" s="254"/>
      <c r="P43" s="254"/>
      <c r="Q43" s="259"/>
      <c r="R43" s="259"/>
      <c r="S43" s="259"/>
      <c r="T43" s="2"/>
    </row>
    <row r="44" spans="1:20" ht="15" customHeight="1" thickBot="1">
      <c r="A44" s="14"/>
      <c r="B44" s="20" t="s">
        <v>101</v>
      </c>
      <c r="C44" s="198">
        <f>C42*H42</f>
        <v>61696.8</v>
      </c>
      <c r="D44" s="198"/>
      <c r="E44" s="53"/>
      <c r="F44" s="53" t="s">
        <v>2</v>
      </c>
      <c r="G44" s="53"/>
      <c r="H44" s="58"/>
      <c r="I44" s="58"/>
      <c r="J44"/>
      <c r="K44" s="252"/>
      <c r="L44" s="254"/>
      <c r="M44" s="257" t="s">
        <v>101</v>
      </c>
      <c r="N44" s="198">
        <f>Q18*N38</f>
        <v>80791.2</v>
      </c>
      <c r="O44" s="198"/>
      <c r="P44" s="258" t="s">
        <v>2</v>
      </c>
      <c r="Q44" s="254"/>
      <c r="R44" s="254"/>
      <c r="S44" s="259"/>
      <c r="T44" s="2"/>
    </row>
    <row r="45" spans="1:20" ht="13.5" customHeight="1" thickTop="1">
      <c r="A45" s="24"/>
      <c r="B45" s="25"/>
      <c r="C45" s="26"/>
      <c r="D45" s="26"/>
      <c r="E45" s="26"/>
      <c r="F45" s="26"/>
      <c r="G45" s="27"/>
      <c r="H45" s="27"/>
      <c r="I45" s="27"/>
      <c r="J45"/>
      <c r="K45" s="252"/>
      <c r="L45" s="259"/>
      <c r="M45" s="255"/>
      <c r="N45" s="255"/>
      <c r="O45" s="255"/>
      <c r="P45" s="255"/>
      <c r="Q45" s="259"/>
      <c r="R45" s="259"/>
      <c r="S45" s="259"/>
      <c r="T45" s="2"/>
    </row>
    <row r="46" spans="1:20" ht="15" customHeight="1">
      <c r="A46" s="55" t="s">
        <v>21</v>
      </c>
      <c r="B46" s="192" t="s">
        <v>16</v>
      </c>
      <c r="C46" s="196" t="s">
        <v>61</v>
      </c>
      <c r="D46" s="196"/>
      <c r="E46" s="18"/>
      <c r="F46" s="18"/>
      <c r="G46" s="19"/>
      <c r="H46" s="19"/>
      <c r="I46" s="19"/>
      <c r="J46"/>
      <c r="K46" s="252"/>
      <c r="L46" s="253"/>
      <c r="M46" s="253"/>
      <c r="N46" s="253"/>
      <c r="O46" s="253"/>
      <c r="P46" s="253"/>
      <c r="Q46" s="253"/>
      <c r="R46" s="253"/>
      <c r="S46" s="253"/>
      <c r="T46" s="2"/>
    </row>
    <row r="47" spans="1:20" ht="15" customHeight="1">
      <c r="A47" s="14"/>
      <c r="B47" s="192"/>
      <c r="C47" s="204" t="s">
        <v>63</v>
      </c>
      <c r="D47" s="204"/>
      <c r="E47" s="18"/>
      <c r="F47" s="18"/>
      <c r="G47" s="19"/>
      <c r="H47" s="19"/>
      <c r="I47" s="19"/>
      <c r="J47"/>
      <c r="K47" s="252"/>
      <c r="L47" s="253"/>
      <c r="M47" s="253"/>
      <c r="N47" s="253"/>
      <c r="O47" s="253"/>
      <c r="P47" s="253"/>
      <c r="Q47" s="253"/>
      <c r="R47" s="253"/>
      <c r="S47" s="253"/>
      <c r="T47" s="2"/>
    </row>
    <row r="48" spans="1:20" ht="3" customHeight="1">
      <c r="A48" s="14"/>
      <c r="B48" s="55"/>
      <c r="C48" s="18"/>
      <c r="D48" s="18"/>
      <c r="E48" s="18"/>
      <c r="F48" s="18"/>
      <c r="G48" s="19"/>
      <c r="H48" s="19"/>
      <c r="I48" s="19"/>
      <c r="J48"/>
      <c r="K48" s="252"/>
      <c r="L48" s="253"/>
      <c r="M48" s="253"/>
      <c r="N48" s="253"/>
      <c r="O48" s="253"/>
      <c r="P48" s="253"/>
      <c r="Q48" s="253"/>
      <c r="R48" s="253"/>
      <c r="S48" s="253"/>
      <c r="T48" s="2"/>
    </row>
    <row r="49" spans="1:20" ht="15" customHeight="1">
      <c r="A49" s="14"/>
      <c r="B49" s="192" t="s">
        <v>16</v>
      </c>
      <c r="C49" s="197">
        <f>C44</f>
        <v>61696.8</v>
      </c>
      <c r="D49" s="197"/>
      <c r="E49" s="18"/>
      <c r="F49" s="18"/>
      <c r="G49" s="19"/>
      <c r="H49" s="19"/>
      <c r="I49" s="19"/>
      <c r="J49"/>
      <c r="K49" s="252"/>
      <c r="L49" s="253"/>
      <c r="M49" s="253"/>
      <c r="N49" s="253"/>
      <c r="O49" s="253"/>
      <c r="P49" s="253"/>
      <c r="Q49" s="253"/>
      <c r="R49" s="253"/>
      <c r="S49" s="253"/>
      <c r="T49" s="2"/>
    </row>
    <row r="50" spans="1:20" ht="15" customHeight="1">
      <c r="A50" s="14"/>
      <c r="B50" s="192"/>
      <c r="C50" s="204">
        <f>H16</f>
        <v>33</v>
      </c>
      <c r="D50" s="204"/>
      <c r="E50" s="18"/>
      <c r="F50" s="18"/>
      <c r="G50" s="19"/>
      <c r="H50" s="19"/>
      <c r="I50" s="19"/>
      <c r="J50"/>
      <c r="K50" s="252"/>
      <c r="L50" s="253"/>
      <c r="M50" s="253"/>
      <c r="N50" s="253"/>
      <c r="O50" s="253"/>
      <c r="P50" s="253"/>
      <c r="Q50" s="253"/>
      <c r="R50" s="253"/>
      <c r="S50" s="253"/>
      <c r="T50" s="2"/>
    </row>
    <row r="51" spans="1:20" ht="3" customHeight="1">
      <c r="A51" s="14"/>
      <c r="B51" s="55"/>
      <c r="C51" s="18"/>
      <c r="D51" s="18"/>
      <c r="E51" s="18"/>
      <c r="F51" s="18"/>
      <c r="G51" s="19"/>
      <c r="H51" s="19"/>
      <c r="I51" s="19"/>
      <c r="J51"/>
      <c r="K51" s="252"/>
      <c r="L51" s="253"/>
      <c r="M51" s="253"/>
      <c r="N51" s="253"/>
      <c r="O51" s="253"/>
      <c r="P51" s="253"/>
      <c r="Q51" s="253"/>
      <c r="R51" s="253"/>
      <c r="S51" s="253"/>
      <c r="T51" s="2"/>
    </row>
    <row r="52" spans="1:20" ht="15" customHeight="1" thickBot="1">
      <c r="A52" s="14"/>
      <c r="B52" s="20" t="s">
        <v>16</v>
      </c>
      <c r="C52" s="198">
        <f>C49/C50</f>
        <v>1869.6000000000001</v>
      </c>
      <c r="D52" s="198"/>
      <c r="E52" s="21"/>
      <c r="F52" s="53" t="s">
        <v>2</v>
      </c>
      <c r="G52" s="19"/>
      <c r="H52" s="23">
        <f>IF(C29&gt;=H16,"ACHTUNG:   Keine Afa mehr!","")</f>
      </c>
      <c r="I52" s="19"/>
      <c r="J52"/>
      <c r="K52" s="252"/>
      <c r="L52" s="253"/>
      <c r="M52" s="257" t="s">
        <v>16</v>
      </c>
      <c r="N52" s="198">
        <f>N44/Q16</f>
        <v>2448.2181818181816</v>
      </c>
      <c r="O52" s="198"/>
      <c r="P52" s="258" t="s">
        <v>2</v>
      </c>
      <c r="Q52" s="271">
        <f>IF(N29&gt;=Q16,"ACHTUNG:   Keine Afa mehr!","")</f>
      </c>
      <c r="R52" s="253"/>
      <c r="S52" s="253"/>
      <c r="T52" s="2"/>
    </row>
    <row r="53" spans="1:20" ht="13.5" thickTop="1">
      <c r="A53" s="14"/>
      <c r="B53" s="14"/>
      <c r="C53" s="18"/>
      <c r="D53" s="18"/>
      <c r="E53" s="18"/>
      <c r="F53" s="18"/>
      <c r="G53" s="19"/>
      <c r="H53" s="19"/>
      <c r="I53" s="19"/>
      <c r="J53"/>
      <c r="K53" s="252"/>
      <c r="L53" s="253"/>
      <c r="M53" s="253"/>
      <c r="N53" s="253"/>
      <c r="O53" s="253"/>
      <c r="P53" s="253"/>
      <c r="Q53" s="253"/>
      <c r="R53" s="253"/>
      <c r="S53" s="253"/>
      <c r="T53" s="2"/>
    </row>
    <row r="54" spans="1:20" ht="15" customHeight="1">
      <c r="A54" s="56" t="s">
        <v>23</v>
      </c>
      <c r="B54" s="56" t="s">
        <v>19</v>
      </c>
      <c r="C54" s="204" t="s">
        <v>56</v>
      </c>
      <c r="D54" s="204"/>
      <c r="E54" s="18"/>
      <c r="F54" s="109" t="s">
        <v>55</v>
      </c>
      <c r="G54" s="19"/>
      <c r="H54" s="204" t="s">
        <v>20</v>
      </c>
      <c r="I54" s="204"/>
      <c r="J54"/>
      <c r="K54" s="252"/>
      <c r="L54" s="272"/>
      <c r="M54" s="272"/>
      <c r="N54" s="272"/>
      <c r="O54" s="272"/>
      <c r="P54" s="272"/>
      <c r="Q54" s="272"/>
      <c r="R54" s="272"/>
      <c r="S54" s="272"/>
      <c r="T54" s="2"/>
    </row>
    <row r="55" spans="1:20" ht="3" customHeight="1">
      <c r="A55" s="9"/>
      <c r="B55" s="56"/>
      <c r="C55" s="10"/>
      <c r="D55" s="10"/>
      <c r="E55" s="10"/>
      <c r="F55" s="10"/>
      <c r="G55" s="11"/>
      <c r="H55" s="11"/>
      <c r="I55" s="11"/>
      <c r="J55"/>
      <c r="K55" s="252"/>
      <c r="L55" s="272"/>
      <c r="M55" s="272"/>
      <c r="N55" s="272"/>
      <c r="O55" s="272"/>
      <c r="P55" s="272"/>
      <c r="Q55" s="272"/>
      <c r="R55" s="272"/>
      <c r="S55" s="272"/>
      <c r="T55" s="2"/>
    </row>
    <row r="56" spans="1:20" ht="15" customHeight="1">
      <c r="A56" s="9"/>
      <c r="B56" s="56" t="s">
        <v>19</v>
      </c>
      <c r="C56" s="205">
        <f>C52</f>
        <v>1869.6000000000001</v>
      </c>
      <c r="D56" s="204"/>
      <c r="E56" s="18"/>
      <c r="F56" s="111" t="str">
        <f>IF(F54="","",F54)</f>
        <v>•</v>
      </c>
      <c r="G56" s="11"/>
      <c r="H56" s="205">
        <f>C29</f>
        <v>23</v>
      </c>
      <c r="I56" s="205"/>
      <c r="J56"/>
      <c r="K56" s="252"/>
      <c r="L56" s="272"/>
      <c r="M56" s="272"/>
      <c r="N56" s="272"/>
      <c r="O56" s="272"/>
      <c r="P56" s="272"/>
      <c r="Q56" s="272"/>
      <c r="R56" s="272"/>
      <c r="S56" s="272"/>
      <c r="T56" s="2"/>
    </row>
    <row r="57" spans="1:20" ht="3" customHeight="1">
      <c r="A57" s="9"/>
      <c r="B57" s="56"/>
      <c r="C57" s="15"/>
      <c r="D57" s="15"/>
      <c r="E57" s="10"/>
      <c r="F57" s="112"/>
      <c r="G57" s="11"/>
      <c r="H57" s="11"/>
      <c r="I57" s="11"/>
      <c r="J57"/>
      <c r="K57" s="252"/>
      <c r="L57" s="272"/>
      <c r="M57" s="272"/>
      <c r="N57" s="272"/>
      <c r="O57" s="272"/>
      <c r="P57" s="272"/>
      <c r="Q57" s="272"/>
      <c r="R57" s="272"/>
      <c r="S57" s="272"/>
      <c r="T57" s="2"/>
    </row>
    <row r="58" spans="1:20" ht="15" customHeight="1" thickBot="1">
      <c r="A58" s="9"/>
      <c r="B58" s="12" t="s">
        <v>19</v>
      </c>
      <c r="C58" s="198">
        <f>C56*H56</f>
        <v>43000.8</v>
      </c>
      <c r="D58" s="198"/>
      <c r="E58" s="21"/>
      <c r="F58" s="53" t="s">
        <v>2</v>
      </c>
      <c r="G58" s="19"/>
      <c r="H58" s="11"/>
      <c r="I58" s="11"/>
      <c r="J58"/>
      <c r="K58" s="252"/>
      <c r="L58" s="272"/>
      <c r="M58" s="273" t="s">
        <v>19</v>
      </c>
      <c r="N58" s="198">
        <f>N52*N29</f>
        <v>31826.83636363636</v>
      </c>
      <c r="O58" s="198"/>
      <c r="P58" s="258" t="s">
        <v>2</v>
      </c>
      <c r="Q58" s="253"/>
      <c r="R58" s="254"/>
      <c r="S58" s="272"/>
      <c r="T58" s="2"/>
    </row>
    <row r="59" spans="1:20" ht="13.5" thickTop="1">
      <c r="A59" s="9"/>
      <c r="B59" s="9"/>
      <c r="C59" s="10"/>
      <c r="D59" s="10"/>
      <c r="E59" s="10"/>
      <c r="F59" s="10"/>
      <c r="G59" s="11"/>
      <c r="H59" s="11"/>
      <c r="I59" s="11"/>
      <c r="J59"/>
      <c r="K59" s="252"/>
      <c r="L59" s="272"/>
      <c r="M59" s="272"/>
      <c r="N59" s="272"/>
      <c r="O59" s="272"/>
      <c r="P59" s="272"/>
      <c r="Q59" s="272"/>
      <c r="R59" s="272"/>
      <c r="S59" s="272"/>
      <c r="T59" s="2"/>
    </row>
    <row r="60" spans="1:20" ht="15" customHeight="1">
      <c r="A60" s="9" t="s">
        <v>31</v>
      </c>
      <c r="B60" s="9" t="s">
        <v>22</v>
      </c>
      <c r="C60" s="204" t="s">
        <v>61</v>
      </c>
      <c r="D60" s="204"/>
      <c r="E60" s="111"/>
      <c r="F60" s="109" t="s">
        <v>54</v>
      </c>
      <c r="G60" s="113"/>
      <c r="H60" s="204" t="s">
        <v>57</v>
      </c>
      <c r="I60" s="204"/>
      <c r="J60"/>
      <c r="K60" s="252"/>
      <c r="L60" s="272"/>
      <c r="M60" s="272"/>
      <c r="N60" s="272"/>
      <c r="O60" s="272"/>
      <c r="P60" s="272"/>
      <c r="Q60" s="272"/>
      <c r="R60" s="272"/>
      <c r="S60" s="272"/>
      <c r="T60" s="2"/>
    </row>
    <row r="61" spans="1:20" ht="3" customHeight="1">
      <c r="A61" s="9"/>
      <c r="B61" s="9"/>
      <c r="C61" s="112"/>
      <c r="D61" s="112"/>
      <c r="E61" s="112"/>
      <c r="F61" s="112"/>
      <c r="G61" s="114"/>
      <c r="H61" s="114"/>
      <c r="I61" s="114"/>
      <c r="J61"/>
      <c r="K61" s="252"/>
      <c r="L61" s="272"/>
      <c r="M61" s="272"/>
      <c r="N61" s="272"/>
      <c r="O61" s="272"/>
      <c r="P61" s="272"/>
      <c r="Q61" s="272"/>
      <c r="R61" s="272"/>
      <c r="S61" s="272"/>
      <c r="T61" s="2"/>
    </row>
    <row r="62" spans="1:20" ht="15" customHeight="1">
      <c r="A62" s="9"/>
      <c r="B62" s="9" t="s">
        <v>22</v>
      </c>
      <c r="C62" s="205">
        <f>C44</f>
        <v>61696.8</v>
      </c>
      <c r="D62" s="205"/>
      <c r="E62" s="112"/>
      <c r="F62" s="111" t="str">
        <f>IF(F60="","",F60)</f>
        <v>–</v>
      </c>
      <c r="G62" s="115"/>
      <c r="H62" s="205">
        <f>C58</f>
        <v>43000.8</v>
      </c>
      <c r="I62" s="205"/>
      <c r="J62"/>
      <c r="K62" s="252"/>
      <c r="L62" s="272"/>
      <c r="M62" s="272"/>
      <c r="N62" s="272"/>
      <c r="O62" s="272"/>
      <c r="P62" s="272"/>
      <c r="Q62" s="272"/>
      <c r="R62" s="272"/>
      <c r="S62" s="272"/>
      <c r="T62" s="2"/>
    </row>
    <row r="63" spans="1:20" ht="3" customHeight="1">
      <c r="A63" s="9"/>
      <c r="B63" s="9"/>
      <c r="C63" s="116"/>
      <c r="D63" s="116"/>
      <c r="E63" s="112"/>
      <c r="F63" s="116"/>
      <c r="G63" s="114"/>
      <c r="H63" s="114"/>
      <c r="I63" s="114"/>
      <c r="J63"/>
      <c r="K63" s="252"/>
      <c r="L63" s="272"/>
      <c r="M63" s="272"/>
      <c r="N63" s="272"/>
      <c r="O63" s="272"/>
      <c r="P63" s="272"/>
      <c r="Q63" s="272"/>
      <c r="R63" s="272"/>
      <c r="S63" s="272"/>
      <c r="T63" s="2"/>
    </row>
    <row r="64" spans="1:20" ht="15" customHeight="1" thickBot="1">
      <c r="A64" s="9"/>
      <c r="B64" s="12" t="s">
        <v>26</v>
      </c>
      <c r="C64" s="198">
        <f>IF(C29&gt;=H16,1,C62-H62)</f>
        <v>18696</v>
      </c>
      <c r="D64" s="198"/>
      <c r="E64" s="13"/>
      <c r="F64" s="57" t="s">
        <v>2</v>
      </c>
      <c r="G64" s="114"/>
      <c r="H64" s="117">
        <f>IF(C44="","",IF(C29&gt;=H16,"Erinnerungswert!",IF(C64=C44,"ACHTUNG:   Zeitwert 1.1. bleibt leer! "&amp;DOLLAR(C64,2)&amp;" kommt in die Spalte 'Zugang'","")))</f>
      </c>
      <c r="I64" s="117"/>
      <c r="J64"/>
      <c r="K64" s="252"/>
      <c r="L64" s="274"/>
      <c r="M64" s="273" t="s">
        <v>26</v>
      </c>
      <c r="N64" s="198">
        <f>IF(N29&gt;=Q16,1,N44-N58)</f>
        <v>48964.36363636363</v>
      </c>
      <c r="O64" s="198"/>
      <c r="P64" s="275" t="s">
        <v>2</v>
      </c>
      <c r="Q64" s="276"/>
      <c r="R64" s="254"/>
      <c r="S64" s="277" t="e">
        <f>IF(N44="","",IF(N29&gt;=#REF!,"Erinnerungswert!",IF(N64=N44,"ACHTUNG:   Zeitwert 1.1. bleibt leer! "&amp;DOLLAR(#REF!,2)&amp;" kommt in die Spalte 'Zugang'","")))</f>
        <v>#REF!</v>
      </c>
      <c r="T64" s="2"/>
    </row>
    <row r="65" spans="1:20" ht="13.5" customHeight="1" thickTop="1">
      <c r="A65" s="9"/>
      <c r="B65" s="9"/>
      <c r="C65" s="10"/>
      <c r="D65" s="10"/>
      <c r="E65" s="10"/>
      <c r="F65" s="10"/>
      <c r="G65" s="11"/>
      <c r="H65" s="88"/>
      <c r="I65" s="88"/>
      <c r="J65"/>
      <c r="K65" s="252"/>
      <c r="L65" s="274"/>
      <c r="M65" s="274"/>
      <c r="N65" s="274"/>
      <c r="O65" s="274"/>
      <c r="P65" s="274"/>
      <c r="Q65" s="274"/>
      <c r="R65" s="274"/>
      <c r="S65" s="274"/>
      <c r="T65" s="2"/>
    </row>
    <row r="66" spans="1:20" ht="15" customHeight="1">
      <c r="A66" s="9" t="s">
        <v>35</v>
      </c>
      <c r="B66" s="9" t="s">
        <v>24</v>
      </c>
      <c r="C66" s="204" t="s">
        <v>87</v>
      </c>
      <c r="D66" s="204"/>
      <c r="E66" s="111"/>
      <c r="F66" s="109" t="s">
        <v>54</v>
      </c>
      <c r="G66" s="113"/>
      <c r="H66" s="204" t="s">
        <v>56</v>
      </c>
      <c r="I66" s="204"/>
      <c r="J66"/>
      <c r="K66" s="252"/>
      <c r="L66" s="272"/>
      <c r="M66" s="272"/>
      <c r="N66" s="272"/>
      <c r="O66" s="272"/>
      <c r="P66" s="272"/>
      <c r="Q66" s="272"/>
      <c r="R66" s="272"/>
      <c r="S66" s="272"/>
      <c r="T66" s="2"/>
    </row>
    <row r="67" spans="1:20" ht="3" customHeight="1">
      <c r="A67" s="9"/>
      <c r="B67" s="9" t="s">
        <v>24</v>
      </c>
      <c r="C67" s="112"/>
      <c r="D67" s="112"/>
      <c r="E67" s="112"/>
      <c r="F67" s="112"/>
      <c r="G67" s="114"/>
      <c r="H67" s="114"/>
      <c r="I67" s="114"/>
      <c r="J67"/>
      <c r="K67" s="252"/>
      <c r="L67" s="272"/>
      <c r="M67" s="272"/>
      <c r="N67" s="272"/>
      <c r="O67" s="272"/>
      <c r="P67" s="272"/>
      <c r="Q67" s="272"/>
      <c r="R67" s="272"/>
      <c r="S67" s="272"/>
      <c r="T67" s="2"/>
    </row>
    <row r="68" spans="1:20" ht="15" customHeight="1">
      <c r="A68" s="9"/>
      <c r="B68" s="9" t="s">
        <v>24</v>
      </c>
      <c r="C68" s="205">
        <f>C64</f>
        <v>18696</v>
      </c>
      <c r="D68" s="205"/>
      <c r="E68" s="112"/>
      <c r="F68" s="111" t="str">
        <f>IF(F66="","",F66)</f>
        <v>–</v>
      </c>
      <c r="G68" s="115"/>
      <c r="H68" s="205">
        <f>C52</f>
        <v>1869.6000000000001</v>
      </c>
      <c r="I68" s="205"/>
      <c r="J68"/>
      <c r="K68" s="252"/>
      <c r="L68" s="272"/>
      <c r="M68" s="272"/>
      <c r="N68" s="272"/>
      <c r="O68" s="272"/>
      <c r="P68" s="272"/>
      <c r="Q68" s="272"/>
      <c r="R68" s="272"/>
      <c r="S68" s="272"/>
      <c r="T68" s="2"/>
    </row>
    <row r="69" spans="1:20" ht="3" customHeight="1">
      <c r="A69" s="9"/>
      <c r="B69" s="9" t="s">
        <v>24</v>
      </c>
      <c r="C69" s="116"/>
      <c r="D69" s="116"/>
      <c r="E69" s="112"/>
      <c r="F69" s="116"/>
      <c r="G69" s="114"/>
      <c r="H69" s="114"/>
      <c r="I69" s="114"/>
      <c r="J69"/>
      <c r="K69" s="252"/>
      <c r="L69" s="272"/>
      <c r="M69" s="272"/>
      <c r="N69" s="272"/>
      <c r="O69" s="272"/>
      <c r="P69" s="272"/>
      <c r="Q69" s="272"/>
      <c r="R69" s="272"/>
      <c r="S69" s="272"/>
      <c r="T69" s="2"/>
    </row>
    <row r="70" spans="1:20" ht="15" customHeight="1" thickBot="1">
      <c r="A70" s="9"/>
      <c r="B70" s="12" t="s">
        <v>25</v>
      </c>
      <c r="C70" s="198">
        <f>IF(C64&lt;=C52,1,C68-H68)</f>
        <v>16826.4</v>
      </c>
      <c r="D70" s="198"/>
      <c r="E70" s="13"/>
      <c r="F70" s="57" t="s">
        <v>2</v>
      </c>
      <c r="G70" s="114"/>
      <c r="H70" s="118">
        <f>IF(C70="","",IF(C64&lt;=C52,"Erinnerungswert!",""))</f>
      </c>
      <c r="I70" s="114"/>
      <c r="J70"/>
      <c r="K70" s="252"/>
      <c r="L70" s="272"/>
      <c r="M70" s="273" t="s">
        <v>25</v>
      </c>
      <c r="N70" s="198">
        <f>IF(N64&lt;=N52,1,N64-N52)</f>
        <v>46516.14545454545</v>
      </c>
      <c r="O70" s="198"/>
      <c r="P70" s="275" t="s">
        <v>2</v>
      </c>
      <c r="Q70" s="276"/>
      <c r="R70" s="254"/>
      <c r="S70" s="278">
        <f>IF(N70="","",IF(N64&lt;=N52,"Erinnerungswert!",""))</f>
      </c>
      <c r="T70" s="2"/>
    </row>
    <row r="71" spans="1:20" ht="60" customHeight="1" thickTop="1">
      <c r="A71" s="9"/>
      <c r="B71" s="9"/>
      <c r="C71" s="10"/>
      <c r="D71" s="10"/>
      <c r="E71" s="10"/>
      <c r="F71" s="10"/>
      <c r="G71" s="11"/>
      <c r="H71" s="11"/>
      <c r="I71" s="11"/>
      <c r="J71"/>
      <c r="K71" s="252"/>
      <c r="L71" s="276"/>
      <c r="M71" s="276"/>
      <c r="N71" s="276"/>
      <c r="O71" s="276"/>
      <c r="P71" s="276"/>
      <c r="Q71" s="276"/>
      <c r="R71" s="276"/>
      <c r="S71" s="276"/>
      <c r="T71" s="2"/>
    </row>
    <row r="72" spans="1:20" ht="12.75" customHeight="1">
      <c r="A72" s="193" t="s">
        <v>0</v>
      </c>
      <c r="B72" s="194"/>
      <c r="C72" s="321" t="s">
        <v>1</v>
      </c>
      <c r="D72" s="61" t="s">
        <v>30</v>
      </c>
      <c r="E72" s="206" t="s">
        <v>88</v>
      </c>
      <c r="F72" s="206"/>
      <c r="G72" s="206"/>
      <c r="H72" s="62" t="s">
        <v>62</v>
      </c>
      <c r="I72" s="358" t="s">
        <v>17</v>
      </c>
      <c r="J72" s="360"/>
      <c r="K72" s="358" t="s">
        <v>5</v>
      </c>
      <c r="L72" s="375"/>
      <c r="M72" s="69" t="s">
        <v>7</v>
      </c>
      <c r="N72" s="62" t="s">
        <v>8</v>
      </c>
      <c r="O72" s="62" t="s">
        <v>9</v>
      </c>
      <c r="P72" s="62" t="s">
        <v>5</v>
      </c>
      <c r="Q72" s="63" t="s">
        <v>7</v>
      </c>
      <c r="R72" s="38"/>
      <c r="S72" s="38"/>
      <c r="T72" s="2"/>
    </row>
    <row r="73" spans="1:20" ht="12.75" customHeight="1">
      <c r="A73" s="195"/>
      <c r="B73" s="318"/>
      <c r="C73" s="322"/>
      <c r="D73" s="59" t="s">
        <v>90</v>
      </c>
      <c r="E73" s="199" t="s">
        <v>42</v>
      </c>
      <c r="F73" s="199"/>
      <c r="G73" s="199"/>
      <c r="H73" s="60" t="s">
        <v>3</v>
      </c>
      <c r="I73" s="361" t="s">
        <v>3</v>
      </c>
      <c r="J73" s="363"/>
      <c r="K73" s="361" t="s">
        <v>3</v>
      </c>
      <c r="L73" s="376"/>
      <c r="M73" s="72" t="str">
        <f>"1.1."&amp;Jahr!E4</f>
        <v>1.1.</v>
      </c>
      <c r="N73" s="60" t="s">
        <v>3</v>
      </c>
      <c r="O73" s="60" t="s">
        <v>3</v>
      </c>
      <c r="P73" s="60" t="s">
        <v>3</v>
      </c>
      <c r="Q73" s="64" t="str">
        <f>"31.12."&amp;Jahr!E4</f>
        <v>31.12.</v>
      </c>
      <c r="R73" s="38"/>
      <c r="S73" s="38"/>
      <c r="T73" s="2"/>
    </row>
    <row r="74" spans="1:20" ht="12.75">
      <c r="A74" s="319"/>
      <c r="B74" s="320"/>
      <c r="C74" s="323"/>
      <c r="D74" s="59" t="s">
        <v>91</v>
      </c>
      <c r="E74" s="199" t="s">
        <v>89</v>
      </c>
      <c r="F74" s="199"/>
      <c r="G74" s="199"/>
      <c r="H74" s="60" t="s">
        <v>2</v>
      </c>
      <c r="I74" s="364" t="s">
        <v>92</v>
      </c>
      <c r="J74" s="366"/>
      <c r="K74" s="364" t="s">
        <v>6</v>
      </c>
      <c r="L74" s="377"/>
      <c r="M74" s="70" t="s">
        <v>2</v>
      </c>
      <c r="N74" s="60" t="s">
        <v>2</v>
      </c>
      <c r="O74" s="60" t="s">
        <v>2</v>
      </c>
      <c r="P74" s="60" t="s">
        <v>2</v>
      </c>
      <c r="Q74" s="65" t="s">
        <v>2</v>
      </c>
      <c r="R74" s="38"/>
      <c r="S74" s="38"/>
      <c r="T74" s="2"/>
    </row>
    <row r="75" spans="1:20" ht="30" customHeight="1">
      <c r="A75" s="402" t="str">
        <f>IF(C12="","",C12)</f>
        <v>Scheune</v>
      </c>
      <c r="B75" s="403"/>
      <c r="C75" s="237">
        <f>IF(C16="","",C16)</f>
        <v>1984</v>
      </c>
      <c r="D75" s="237">
        <f>IF(H18="","",H18)</f>
        <v>2640</v>
      </c>
      <c r="E75" s="404" t="str">
        <f>IF(C38="","",C38)</f>
        <v>23,37</v>
      </c>
      <c r="F75" s="404"/>
      <c r="G75" s="404"/>
      <c r="H75" s="238">
        <f>IF(C44="","",C44)</f>
        <v>61696.8</v>
      </c>
      <c r="I75" s="392">
        <f>IF(H16="","",H16)</f>
        <v>33</v>
      </c>
      <c r="J75" s="394"/>
      <c r="K75" s="392">
        <f>IF(C52="","",C52)</f>
        <v>1869.6000000000001</v>
      </c>
      <c r="L75" s="393"/>
      <c r="M75" s="239">
        <f>IF(H64="ACHTUNG:   Zeitwert 1.1. bleibt leer! "&amp;DOLLAR(C44,2)&amp;" kommt in die Spalte 'Zugang'","",IF(C64="","",C64))</f>
        <v>18696</v>
      </c>
      <c r="N75" s="240">
        <f>IF(H64="ACHTUNG:   Zeitwert 1.1. bleibt leer! "&amp;DOLLAR(C44,2)&amp;" kommt in die Spalte 'Zugang'",C44,"")</f>
      </c>
      <c r="O75" s="240"/>
      <c r="P75" s="241">
        <f>IF(M75=1,"",K75)</f>
        <v>1869.6000000000001</v>
      </c>
      <c r="Q75" s="242">
        <f>IF(C70="","",C70)</f>
        <v>16826.4</v>
      </c>
      <c r="R75" s="38"/>
      <c r="S75" s="38"/>
      <c r="T75" s="2"/>
    </row>
    <row r="76" spans="1:20" ht="30" customHeight="1">
      <c r="A76" s="405" t="str">
        <f>IF(N12="","",N12)</f>
        <v>Stall</v>
      </c>
      <c r="B76" s="406"/>
      <c r="C76" s="243">
        <f>IF(N16="","",N16)</f>
        <v>1994</v>
      </c>
      <c r="D76" s="243">
        <f>IF(Q18="","",Q18)</f>
        <v>720</v>
      </c>
      <c r="E76" s="383" t="str">
        <f>IF(N38="","",N38)</f>
        <v>112,21</v>
      </c>
      <c r="F76" s="383"/>
      <c r="G76" s="383"/>
      <c r="H76" s="244">
        <f>IF(N44="","",N44)</f>
        <v>80791.2</v>
      </c>
      <c r="I76" s="384">
        <f>IF(Q16="","",Q16)</f>
        <v>33</v>
      </c>
      <c r="J76" s="385"/>
      <c r="K76" s="384">
        <f>IF(N52="","",N52)</f>
        <v>2448.2181818181816</v>
      </c>
      <c r="L76" s="386"/>
      <c r="M76" s="245">
        <f>IF(Q64="ACHTUNG:   Zeitwert 1.1. bleibt leer! "&amp;DOLLAR(N44,2)&amp;" kommt in die Spalte 'Zugang'","",IF(N64="","",N64))</f>
        <v>48964.36363636363</v>
      </c>
      <c r="N76" s="246">
        <f>IF(Q64="ACHTUNG:   Zeitwert 1.1. bleibt leer! "&amp;DOLLAR(N44,2)&amp;" kommt in die Spalte 'Zugang'",N44,"")</f>
      </c>
      <c r="O76" s="246"/>
      <c r="P76" s="247">
        <f>IF(M76=1,"",K76)</f>
        <v>2448.2181818181816</v>
      </c>
      <c r="Q76" s="248">
        <f>IF(N70="","",N70)</f>
        <v>46516.14545454545</v>
      </c>
      <c r="R76" s="38"/>
      <c r="S76" s="38"/>
      <c r="T76" s="2"/>
    </row>
    <row r="77" spans="1:20" ht="19.5" customHeight="1">
      <c r="A77" s="200" t="s">
        <v>10</v>
      </c>
      <c r="B77" s="201"/>
      <c r="C77" s="201"/>
      <c r="D77" s="201"/>
      <c r="E77" s="201"/>
      <c r="F77" s="201"/>
      <c r="G77" s="201"/>
      <c r="H77" s="201"/>
      <c r="I77" s="201"/>
      <c r="J77" s="201"/>
      <c r="K77" s="201"/>
      <c r="L77" s="202"/>
      <c r="M77" s="190">
        <f>IF(SUM(M75:M76)=0,"",SUM(M75:M76))</f>
        <v>67660.36363636363</v>
      </c>
      <c r="N77" s="249">
        <f>IF(SUM(N75:N76)=0,"",SUM(N75:N76))</f>
      </c>
      <c r="O77" s="249">
        <f>IF(SUM(O75:O76)=0,"",SUM(O75:O76))</f>
      </c>
      <c r="P77" s="250">
        <f>IF(SUM(P75:P76)=0,"",SUM(P75:P76))</f>
        <v>4317.818181818182</v>
      </c>
      <c r="Q77" s="251">
        <f>IF(SUM(Q75:Q76)=0,"",SUM(Q75:Q76))</f>
        <v>63342.54545454545</v>
      </c>
      <c r="R77" s="38"/>
      <c r="S77" s="38"/>
      <c r="T77" s="2"/>
    </row>
    <row r="78" spans="1:20" ht="15">
      <c r="A78" s="36"/>
      <c r="B78" s="36"/>
      <c r="C78" s="37"/>
      <c r="D78" s="37"/>
      <c r="E78" s="37"/>
      <c r="F78" s="37"/>
      <c r="G78" s="38"/>
      <c r="H78" s="38"/>
      <c r="I78" s="38"/>
      <c r="J78" s="38"/>
      <c r="K78" s="38"/>
      <c r="L78" s="38"/>
      <c r="M78" s="38"/>
      <c r="N78" s="38"/>
      <c r="O78" s="38"/>
      <c r="P78" s="38"/>
      <c r="Q78" s="8"/>
      <c r="R78" s="8"/>
      <c r="S78" s="8"/>
      <c r="T78" s="2"/>
    </row>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sheetData>
  <sheetProtection sheet="1" objects="1" scenarios="1"/>
  <mergeCells count="70">
    <mergeCell ref="E76:G76"/>
    <mergeCell ref="I76:J76"/>
    <mergeCell ref="K76:L76"/>
    <mergeCell ref="D1:K1"/>
    <mergeCell ref="C12:G12"/>
    <mergeCell ref="C42:D42"/>
    <mergeCell ref="C44:D44"/>
    <mergeCell ref="C40:D40"/>
    <mergeCell ref="C56:D56"/>
    <mergeCell ref="C58:D58"/>
    <mergeCell ref="K72:L72"/>
    <mergeCell ref="K73:L73"/>
    <mergeCell ref="K74:L74"/>
    <mergeCell ref="N52:O52"/>
    <mergeCell ref="N58:O58"/>
    <mergeCell ref="N64:O64"/>
    <mergeCell ref="N70:O70"/>
    <mergeCell ref="Q35:R35"/>
    <mergeCell ref="N36:R36"/>
    <mergeCell ref="K75:L75"/>
    <mergeCell ref="I75:J75"/>
    <mergeCell ref="I74:J74"/>
    <mergeCell ref="I73:J73"/>
    <mergeCell ref="I72:J72"/>
    <mergeCell ref="H40:I40"/>
    <mergeCell ref="H42:I42"/>
    <mergeCell ref="N44:O44"/>
    <mergeCell ref="N12:P12"/>
    <mergeCell ref="N29:O29"/>
    <mergeCell ref="M35:M36"/>
    <mergeCell ref="N35:O35"/>
    <mergeCell ref="A75:B75"/>
    <mergeCell ref="E75:G75"/>
    <mergeCell ref="E72:G72"/>
    <mergeCell ref="C46:D46"/>
    <mergeCell ref="C47:D47"/>
    <mergeCell ref="C49:D49"/>
    <mergeCell ref="C50:D50"/>
    <mergeCell ref="C66:D66"/>
    <mergeCell ref="C52:D52"/>
    <mergeCell ref="C54:D54"/>
    <mergeCell ref="A77:L77"/>
    <mergeCell ref="H54:I54"/>
    <mergeCell ref="H56:I56"/>
    <mergeCell ref="H60:I60"/>
    <mergeCell ref="H62:I62"/>
    <mergeCell ref="H66:I66"/>
    <mergeCell ref="H68:I68"/>
    <mergeCell ref="A76:B76"/>
    <mergeCell ref="C62:D62"/>
    <mergeCell ref="C64:D64"/>
    <mergeCell ref="E73:G73"/>
    <mergeCell ref="E74:G74"/>
    <mergeCell ref="B46:B47"/>
    <mergeCell ref="C68:D68"/>
    <mergeCell ref="B49:B50"/>
    <mergeCell ref="C70:D70"/>
    <mergeCell ref="A72:B74"/>
    <mergeCell ref="C72:C74"/>
    <mergeCell ref="C60:D60"/>
    <mergeCell ref="L1:S1"/>
    <mergeCell ref="C29:D29"/>
    <mergeCell ref="B35:B36"/>
    <mergeCell ref="C35:D35"/>
    <mergeCell ref="H35:I35"/>
    <mergeCell ref="C36:I36"/>
    <mergeCell ref="C25:D25"/>
    <mergeCell ref="H25:I25"/>
    <mergeCell ref="C27:D27"/>
    <mergeCell ref="H27:I27"/>
  </mergeCells>
  <conditionalFormatting sqref="B35:B37 B39">
    <cfRule type="expression" priority="1" dxfId="4" stopIfTrue="1">
      <formula>I33=""</formula>
    </cfRule>
  </conditionalFormatting>
  <conditionalFormatting sqref="I33">
    <cfRule type="cellIs" priority="2" dxfId="5" operator="notEqual" stopIfTrue="1">
      <formula>""</formula>
    </cfRule>
  </conditionalFormatting>
  <conditionalFormatting sqref="C54:D54 C56:D56 F54 F56 H42:I42 H54:I54 C60:D60 C62:D62 F60 F62 H56:I56 H60:I60 C66:D66 C68:D68 F66 F68 H62:I62 H66:I66 H27:I27 C40:D40 F42 C42:D42 F40 H40:I40 F27 C25:D25 H25:I25 C27:D27 F25 H68:I68">
    <cfRule type="cellIs" priority="3" dxfId="0" operator="notEqual" stopIfTrue="1">
      <formula>""</formula>
    </cfRule>
  </conditionalFormatting>
  <conditionalFormatting sqref="C46:D46 C49:D49 C52:D52 C58:D58 C64:D64 C70:D70 C44:D44 C29:D29">
    <cfRule type="cellIs" priority="4" dxfId="1" operator="notEqual" stopIfTrue="1">
      <formula>""</formula>
    </cfRule>
  </conditionalFormatting>
  <conditionalFormatting sqref="C47:D47 C50:D50">
    <cfRule type="cellIs" priority="5" dxfId="2" operator="notEqual" stopIfTrue="1">
      <formula>""</formula>
    </cfRule>
  </conditionalFormatting>
  <conditionalFormatting sqref="H64 S64">
    <cfRule type="cellIs" priority="6" dxfId="3" operator="equal" stopIfTrue="1">
      <formula>"Erinnerungswert!"</formula>
    </cfRule>
  </conditionalFormatting>
  <conditionalFormatting sqref="E35:I38 C35:D37">
    <cfRule type="cellIs" priority="7" dxfId="6" operator="equal" stopIfTrue="1">
      <formula>""</formula>
    </cfRule>
  </conditionalFormatting>
  <conditionalFormatting sqref="Q33">
    <cfRule type="cellIs" priority="8" dxfId="8" operator="notEqual" stopIfTrue="1">
      <formula>""</formula>
    </cfRule>
  </conditionalFormatting>
  <conditionalFormatting sqref="B38:D38">
    <cfRule type="expression" priority="9" dxfId="9" stopIfTrue="1">
      <formula>$I$33=""</formula>
    </cfRule>
  </conditionalFormatting>
  <conditionalFormatting sqref="M38:O38 M35:R36">
    <cfRule type="expression" priority="10" dxfId="10" stopIfTrue="1">
      <formula>$Q$33=""</formula>
    </cfRule>
  </conditionalFormatting>
  <conditionalFormatting sqref="B18:D23">
    <cfRule type="expression" priority="11" dxfId="11" stopIfTrue="1">
      <formula>OR(AND($C$8&lt;&gt;"",$H$8&lt;&gt;""),AND($C$8&lt;&gt;"",$M$8&lt;&gt;""),AND($H$8&lt;&gt;"",$M$8&lt;&gt;""))</formula>
    </cfRule>
  </conditionalFormatting>
  <conditionalFormatting sqref="N29:O29 N44:O44 N52:O52 N58:O58 N64:O64 N70:O70">
    <cfRule type="cellIs" priority="12" dxfId="12" operator="notEqual" stopIfTrue="1">
      <formula>""</formula>
    </cfRule>
  </conditionalFormatting>
  <dataValidations count="4">
    <dataValidation type="list" allowBlank="1" showInputMessage="1" showErrorMessage="1" sqref="C66 C60 C46:C47 H54 C54 H60 H66 C40 H40 C25 H25">
      <formula1>Operanden</formula1>
    </dataValidation>
    <dataValidation type="list" allowBlank="1" showInputMessage="1" showErrorMessage="1" sqref="F54 F60 F66 F40 F25">
      <formula1>Operatoren</formula1>
    </dataValidation>
    <dataValidation type="list" allowBlank="1" showInputMessage="1" showErrorMessage="1" sqref="C12:G12 N12">
      <formula1>Gebäude</formula1>
    </dataValidation>
    <dataValidation type="list" allowBlank="1" showInputMessage="1" showErrorMessage="1" sqref="Q33 I33">
      <formula1>Reduktion.auf</formula1>
    </dataValidation>
  </dataValidations>
  <printOptions/>
  <pageMargins left="0.3937007874015748" right="0.3937007874015748" top="0.7874015748031497" bottom="0.7874015748031497" header="0" footer="0.3937007874015748"/>
  <pageSetup blackAndWhite="1" fitToHeight="1" fitToWidth="1" horizontalDpi="300" verticalDpi="300" orientation="portrait" paperSize="9" scale="73" r:id="rId2"/>
  <headerFooter alignWithMargins="0">
    <oddFooter>&amp;L&amp;"Arial,Kursiv"&amp;8&amp;D - &amp;T&amp;R&amp;"Arial,Fett Kursiv"&amp;8© Wolfgang Harasleben</oddFooter>
  </headerFooter>
  <drawing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P51"/>
  <sheetViews>
    <sheetView showGridLines="0" showRowColHeaders="0" workbookViewId="0" topLeftCell="A1">
      <pane ySplit="12" topLeftCell="BM13" activePane="bottomLeft" state="frozen"/>
      <selection pane="topLeft" activeCell="E32" sqref="E32:G32"/>
      <selection pane="bottomLeft" activeCell="D1" sqref="D1:O1"/>
    </sheetView>
  </sheetViews>
  <sheetFormatPr defaultColWidth="11.421875" defaultRowHeight="12.75" zeroHeight="1"/>
  <cols>
    <col min="1" max="4" width="10.7109375" style="1" customWidth="1"/>
    <col min="5" max="5" width="1.7109375" style="1" customWidth="1"/>
    <col min="6" max="6" width="5.7109375" style="1" customWidth="1"/>
    <col min="7" max="7" width="1.7109375" style="1" customWidth="1"/>
    <col min="8" max="15" width="10.7109375" style="1" customWidth="1"/>
    <col min="16" max="16" width="11.421875" style="1" customWidth="1"/>
    <col min="17" max="16384" width="11.421875" style="1" hidden="1" customWidth="1"/>
  </cols>
  <sheetData>
    <row r="1" spans="1:16" ht="27">
      <c r="A1" s="16" t="s">
        <v>12</v>
      </c>
      <c r="B1" s="17"/>
      <c r="C1" s="17">
        <v>1</v>
      </c>
      <c r="D1" s="301" t="s">
        <v>36</v>
      </c>
      <c r="E1" s="301"/>
      <c r="F1" s="301"/>
      <c r="G1" s="301"/>
      <c r="H1" s="301"/>
      <c r="I1" s="301"/>
      <c r="J1" s="301"/>
      <c r="K1" s="301"/>
      <c r="L1" s="301"/>
      <c r="M1" s="301"/>
      <c r="N1" s="301"/>
      <c r="O1" s="301"/>
      <c r="P1" s="2"/>
    </row>
    <row r="2" spans="1:16" ht="4.5" customHeight="1">
      <c r="A2" s="28"/>
      <c r="B2" s="29"/>
      <c r="C2" s="29"/>
      <c r="D2" s="29"/>
      <c r="E2" s="29"/>
      <c r="F2" s="29"/>
      <c r="G2" s="29"/>
      <c r="H2" s="29"/>
      <c r="I2" s="29"/>
      <c r="J2" s="29"/>
      <c r="K2" s="29"/>
      <c r="L2" s="29"/>
      <c r="M2" s="29"/>
      <c r="N2" s="29"/>
      <c r="O2" s="29"/>
      <c r="P2" s="2"/>
    </row>
    <row r="3" spans="1:16" ht="15.75">
      <c r="A3" s="35" t="s">
        <v>43</v>
      </c>
      <c r="B3" s="32"/>
      <c r="C3" s="33"/>
      <c r="D3" s="33"/>
      <c r="E3" s="33"/>
      <c r="F3" s="33"/>
      <c r="G3" s="34"/>
      <c r="H3" s="34"/>
      <c r="I3" s="34"/>
      <c r="J3" s="34"/>
      <c r="K3" s="34"/>
      <c r="L3" s="34"/>
      <c r="M3" s="34"/>
      <c r="N3" s="34"/>
      <c r="O3" s="34"/>
      <c r="P3" s="2"/>
    </row>
    <row r="4" spans="1:16" ht="15.75">
      <c r="A4" s="35" t="s">
        <v>44</v>
      </c>
      <c r="B4" s="32"/>
      <c r="C4" s="33"/>
      <c r="D4" s="33"/>
      <c r="E4" s="33"/>
      <c r="F4" s="33"/>
      <c r="G4" s="34"/>
      <c r="H4" s="34"/>
      <c r="I4" s="34"/>
      <c r="J4" s="34"/>
      <c r="K4" s="34"/>
      <c r="L4" s="34"/>
      <c r="M4" s="34"/>
      <c r="N4" s="34"/>
      <c r="O4" s="34"/>
      <c r="P4" s="2"/>
    </row>
    <row r="5" spans="1:16" ht="15.75">
      <c r="A5" s="35" t="s">
        <v>45</v>
      </c>
      <c r="B5" s="32"/>
      <c r="C5" s="33"/>
      <c r="D5" s="33"/>
      <c r="E5" s="33"/>
      <c r="F5" s="33"/>
      <c r="G5" s="34"/>
      <c r="H5" s="34"/>
      <c r="I5" s="34"/>
      <c r="J5" s="34"/>
      <c r="K5" s="34"/>
      <c r="L5" s="34"/>
      <c r="M5" s="34"/>
      <c r="N5" s="34"/>
      <c r="O5" s="34"/>
      <c r="P5" s="2"/>
    </row>
    <row r="6" spans="1:16" ht="4.5" customHeight="1">
      <c r="A6" s="31"/>
      <c r="B6" s="32"/>
      <c r="C6" s="33"/>
      <c r="D6" s="33"/>
      <c r="E6" s="33"/>
      <c r="F6" s="33"/>
      <c r="G6" s="34"/>
      <c r="H6" s="34"/>
      <c r="I6" s="34"/>
      <c r="J6" s="34"/>
      <c r="K6" s="34"/>
      <c r="L6" s="34"/>
      <c r="M6" s="34"/>
      <c r="N6" s="34"/>
      <c r="O6" s="34"/>
      <c r="P6" s="2"/>
    </row>
    <row r="7" spans="1:16" ht="36" customHeight="1">
      <c r="A7" s="203" t="str">
        <f>"Der Neuwert (Herstellungswert) für die im ersten Halbjahr "&amp;C11&amp;" errichtete und in Betrieb genommene '"&amp;UPPER(D1)&amp;"' beträgt laut Rechnung "&amp;DOLLAR(H9,2)&amp;". Die Nutzungsdauer wird mit "&amp;H11&amp;" Jahren festgelegt."</f>
        <v>Der Neuwert (Herstellungswert) für die im ersten Halbjahr 2007 errichtete und in Betrieb genommene 'ROHRDRAINAGE - SUMPFWIESE' beträgt laut Rechnung € 2.600,00. Die Nutzungsdauer wird mit 15 Jahren festgelegt.</v>
      </c>
      <c r="B7" s="203"/>
      <c r="C7" s="203"/>
      <c r="D7" s="203"/>
      <c r="E7" s="203"/>
      <c r="F7" s="203"/>
      <c r="G7" s="203"/>
      <c r="H7" s="203"/>
      <c r="I7" s="203"/>
      <c r="J7" s="203"/>
      <c r="K7" s="203"/>
      <c r="L7" s="203"/>
      <c r="M7" s="203"/>
      <c r="N7" s="203"/>
      <c r="O7" s="203"/>
      <c r="P7" s="2"/>
    </row>
    <row r="8" spans="1:16" ht="15">
      <c r="A8" s="5"/>
      <c r="B8" s="6"/>
      <c r="C8" s="7"/>
      <c r="D8" s="7"/>
      <c r="E8" s="7"/>
      <c r="F8" s="7"/>
      <c r="G8" s="8"/>
      <c r="H8" s="8"/>
      <c r="I8" s="8"/>
      <c r="J8" s="8"/>
      <c r="K8" s="8"/>
      <c r="L8" s="8"/>
      <c r="M8" s="8"/>
      <c r="N8" s="8"/>
      <c r="O8" s="8"/>
      <c r="P8" s="2"/>
    </row>
    <row r="9" spans="1:16" ht="15">
      <c r="A9" s="80"/>
      <c r="B9" s="81" t="s">
        <v>94</v>
      </c>
      <c r="C9" s="30">
        <f>IF(Jahr!D4="","",Jahr!D4)</f>
        <v>2007</v>
      </c>
      <c r="D9" s="82"/>
      <c r="E9" s="82"/>
      <c r="F9" s="80"/>
      <c r="G9" s="81" t="s">
        <v>96</v>
      </c>
      <c r="H9" s="78">
        <v>2600</v>
      </c>
      <c r="I9" s="83" t="s">
        <v>28</v>
      </c>
      <c r="J9" s="82"/>
      <c r="K9" s="82"/>
      <c r="L9" s="84"/>
      <c r="M9" s="84"/>
      <c r="N9" s="84"/>
      <c r="O9" s="84"/>
      <c r="P9" s="2"/>
    </row>
    <row r="10" spans="1:16" ht="3.75" customHeight="1">
      <c r="A10" s="80"/>
      <c r="B10" s="81"/>
      <c r="C10" s="80"/>
      <c r="D10" s="82"/>
      <c r="E10" s="82"/>
      <c r="F10" s="80"/>
      <c r="G10" s="81"/>
      <c r="H10" s="80"/>
      <c r="I10" s="85"/>
      <c r="J10" s="82"/>
      <c r="K10" s="82"/>
      <c r="L10" s="84"/>
      <c r="M10" s="84"/>
      <c r="N10" s="84"/>
      <c r="O10" s="84"/>
      <c r="P10" s="2"/>
    </row>
    <row r="11" spans="1:16" ht="15">
      <c r="A11" s="80"/>
      <c r="B11" s="81" t="s">
        <v>95</v>
      </c>
      <c r="C11" s="77">
        <f>IF(Jahr!D4="","",Jahr!D4)</f>
        <v>2007</v>
      </c>
      <c r="D11" s="84"/>
      <c r="E11" s="82"/>
      <c r="F11" s="80"/>
      <c r="G11" s="81" t="s">
        <v>97</v>
      </c>
      <c r="H11" s="79">
        <v>15</v>
      </c>
      <c r="I11" s="86" t="s">
        <v>27</v>
      </c>
      <c r="J11" s="82"/>
      <c r="K11" s="87"/>
      <c r="L11" s="84"/>
      <c r="M11" s="84"/>
      <c r="N11" s="84"/>
      <c r="O11" s="84"/>
      <c r="P11" s="2"/>
    </row>
    <row r="12" spans="1:16" ht="27" customHeight="1">
      <c r="A12" s="5"/>
      <c r="B12" s="6"/>
      <c r="C12" s="7"/>
      <c r="D12" s="7"/>
      <c r="E12" s="7"/>
      <c r="F12" s="7"/>
      <c r="G12" s="8"/>
      <c r="H12" s="8"/>
      <c r="I12" s="8"/>
      <c r="J12" s="8"/>
      <c r="K12" s="8"/>
      <c r="L12" s="8"/>
      <c r="M12" s="8"/>
      <c r="N12" s="8"/>
      <c r="O12" s="8"/>
      <c r="P12" s="2"/>
    </row>
    <row r="13" spans="1:16" ht="9.75" customHeight="1">
      <c r="A13" s="24"/>
      <c r="B13" s="25"/>
      <c r="C13" s="26"/>
      <c r="D13" s="26"/>
      <c r="E13" s="26"/>
      <c r="F13" s="26"/>
      <c r="G13" s="27"/>
      <c r="H13" s="27"/>
      <c r="I13" s="27"/>
      <c r="J13" s="27"/>
      <c r="K13" s="27"/>
      <c r="L13" s="27"/>
      <c r="M13" s="27"/>
      <c r="N13" s="27"/>
      <c r="O13" s="27"/>
      <c r="P13" s="2"/>
    </row>
    <row r="14" spans="1:16" ht="15" customHeight="1">
      <c r="A14" s="55" t="s">
        <v>13</v>
      </c>
      <c r="B14" s="55" t="s">
        <v>14</v>
      </c>
      <c r="C14" s="204"/>
      <c r="D14" s="204"/>
      <c r="E14" s="111"/>
      <c r="F14" s="109"/>
      <c r="G14" s="113"/>
      <c r="H14" s="204"/>
      <c r="I14" s="204"/>
      <c r="J14" s="19"/>
      <c r="K14" s="134" t="s">
        <v>106</v>
      </c>
      <c r="L14" s="135"/>
      <c r="M14" s="135"/>
      <c r="N14" s="136"/>
      <c r="O14" s="19"/>
      <c r="P14" s="2"/>
    </row>
    <row r="15" spans="1:16" ht="3" customHeight="1">
      <c r="A15" s="14"/>
      <c r="B15" s="55"/>
      <c r="C15" s="111"/>
      <c r="D15" s="111"/>
      <c r="E15" s="111"/>
      <c r="F15" s="111"/>
      <c r="G15" s="113"/>
      <c r="H15" s="111"/>
      <c r="I15" s="111"/>
      <c r="J15" s="19"/>
      <c r="K15" s="137"/>
      <c r="L15" s="128"/>
      <c r="M15" s="128"/>
      <c r="N15" s="138"/>
      <c r="O15" s="19"/>
      <c r="P15" s="2"/>
    </row>
    <row r="16" spans="1:16" ht="15" customHeight="1">
      <c r="A16" s="14"/>
      <c r="B16" s="55" t="s">
        <v>14</v>
      </c>
      <c r="C16" s="204"/>
      <c r="D16" s="204"/>
      <c r="E16" s="111"/>
      <c r="F16" s="111">
        <f>IF(F14="","",F14)</f>
      </c>
      <c r="G16" s="113"/>
      <c r="H16" s="204"/>
      <c r="I16" s="204"/>
      <c r="J16" s="19"/>
      <c r="K16" s="139" t="s">
        <v>107</v>
      </c>
      <c r="L16" s="128"/>
      <c r="M16" s="128"/>
      <c r="N16" s="138"/>
      <c r="O16" s="19"/>
      <c r="P16" s="2"/>
    </row>
    <row r="17" spans="1:16" ht="3" customHeight="1">
      <c r="A17" s="14"/>
      <c r="B17" s="55"/>
      <c r="C17" s="111"/>
      <c r="D17" s="111"/>
      <c r="E17" s="111"/>
      <c r="F17" s="111" t="s">
        <v>41</v>
      </c>
      <c r="G17" s="113"/>
      <c r="H17" s="113"/>
      <c r="I17" s="113"/>
      <c r="J17" s="19"/>
      <c r="K17" s="140"/>
      <c r="L17" s="128"/>
      <c r="M17" s="128"/>
      <c r="N17" s="138"/>
      <c r="O17" s="19"/>
      <c r="P17" s="2"/>
    </row>
    <row r="18" spans="1:16" ht="15" customHeight="1" thickBot="1">
      <c r="A18" s="14"/>
      <c r="B18" s="20" t="s">
        <v>14</v>
      </c>
      <c r="C18" s="207"/>
      <c r="D18" s="207"/>
      <c r="E18" s="53"/>
      <c r="F18" s="53" t="s">
        <v>4</v>
      </c>
      <c r="G18" s="53"/>
      <c r="H18" s="58"/>
      <c r="I18" s="58"/>
      <c r="J18" s="22"/>
      <c r="K18" s="139" t="s">
        <v>103</v>
      </c>
      <c r="L18" s="128"/>
      <c r="M18" s="128"/>
      <c r="N18" s="138"/>
      <c r="O18" s="19"/>
      <c r="P18" s="2"/>
    </row>
    <row r="19" spans="1:16" ht="13.5" thickTop="1">
      <c r="A19" s="14"/>
      <c r="B19" s="14"/>
      <c r="C19" s="111"/>
      <c r="D19" s="111"/>
      <c r="E19" s="111"/>
      <c r="F19" s="111"/>
      <c r="G19" s="113"/>
      <c r="H19" s="113"/>
      <c r="I19" s="113"/>
      <c r="J19" s="19"/>
      <c r="K19" s="141" t="s">
        <v>104</v>
      </c>
      <c r="L19" s="142"/>
      <c r="M19" s="142"/>
      <c r="N19" s="143"/>
      <c r="O19" s="19"/>
      <c r="P19" s="2"/>
    </row>
    <row r="20" spans="1:16" ht="15" customHeight="1">
      <c r="A20" s="55" t="s">
        <v>15</v>
      </c>
      <c r="B20" s="192" t="s">
        <v>16</v>
      </c>
      <c r="C20" s="196"/>
      <c r="D20" s="196"/>
      <c r="E20" s="111"/>
      <c r="F20" s="111"/>
      <c r="G20" s="113"/>
      <c r="H20" s="113"/>
      <c r="I20" s="113"/>
      <c r="J20" s="19"/>
      <c r="L20" s="19"/>
      <c r="M20" s="19"/>
      <c r="N20" s="19"/>
      <c r="O20" s="19"/>
      <c r="P20" s="2"/>
    </row>
    <row r="21" spans="1:16" ht="15" customHeight="1">
      <c r="A21" s="14"/>
      <c r="B21" s="192"/>
      <c r="C21" s="204"/>
      <c r="D21" s="204"/>
      <c r="E21" s="111"/>
      <c r="F21" s="111"/>
      <c r="G21" s="113"/>
      <c r="H21" s="113"/>
      <c r="I21" s="113"/>
      <c r="J21" s="19"/>
      <c r="K21" s="19"/>
      <c r="L21" s="19"/>
      <c r="M21" s="19"/>
      <c r="N21" s="19"/>
      <c r="O21" s="19"/>
      <c r="P21" s="2"/>
    </row>
    <row r="22" spans="1:16" ht="3" customHeight="1">
      <c r="A22" s="14"/>
      <c r="B22" s="55"/>
      <c r="C22" s="111"/>
      <c r="D22" s="111"/>
      <c r="E22" s="111"/>
      <c r="F22" s="111"/>
      <c r="G22" s="113"/>
      <c r="H22" s="113"/>
      <c r="I22" s="113"/>
      <c r="J22" s="19"/>
      <c r="K22" s="19"/>
      <c r="L22" s="19"/>
      <c r="M22" s="19"/>
      <c r="N22" s="19"/>
      <c r="O22" s="19"/>
      <c r="P22" s="2"/>
    </row>
    <row r="23" spans="1:16" ht="15" customHeight="1">
      <c r="A23" s="14"/>
      <c r="B23" s="192" t="s">
        <v>16</v>
      </c>
      <c r="C23" s="197"/>
      <c r="D23" s="197"/>
      <c r="E23" s="111"/>
      <c r="F23" s="111"/>
      <c r="G23" s="113"/>
      <c r="H23" s="113"/>
      <c r="I23" s="113"/>
      <c r="J23" s="19"/>
      <c r="K23" s="19"/>
      <c r="L23" s="19"/>
      <c r="M23" s="19"/>
      <c r="N23" s="19"/>
      <c r="O23" s="19"/>
      <c r="P23" s="2"/>
    </row>
    <row r="24" spans="1:16" ht="15" customHeight="1">
      <c r="A24" s="14"/>
      <c r="B24" s="192"/>
      <c r="C24" s="204"/>
      <c r="D24" s="204"/>
      <c r="E24" s="111"/>
      <c r="F24" s="111"/>
      <c r="G24" s="113"/>
      <c r="H24" s="113"/>
      <c r="I24" s="113"/>
      <c r="J24" s="19"/>
      <c r="K24" s="19"/>
      <c r="L24" s="19"/>
      <c r="M24" s="19"/>
      <c r="N24" s="19"/>
      <c r="O24" s="19"/>
      <c r="P24" s="2"/>
    </row>
    <row r="25" spans="1:16" ht="3" customHeight="1">
      <c r="A25" s="14"/>
      <c r="B25" s="55"/>
      <c r="C25" s="111"/>
      <c r="D25" s="111"/>
      <c r="E25" s="111"/>
      <c r="F25" s="111"/>
      <c r="G25" s="113"/>
      <c r="H25" s="113"/>
      <c r="I25" s="113"/>
      <c r="J25" s="19"/>
      <c r="K25" s="19"/>
      <c r="L25" s="19"/>
      <c r="M25" s="19"/>
      <c r="N25" s="19"/>
      <c r="O25" s="19"/>
      <c r="P25" s="2"/>
    </row>
    <row r="26" spans="1:16" ht="15" customHeight="1" thickBot="1">
      <c r="A26" s="14"/>
      <c r="B26" s="20" t="s">
        <v>16</v>
      </c>
      <c r="C26" s="198"/>
      <c r="D26" s="198"/>
      <c r="E26" s="21"/>
      <c r="F26" s="53" t="s">
        <v>2</v>
      </c>
      <c r="G26" s="113"/>
      <c r="H26" s="118">
        <f>IF(C18&gt;=H11,"ACHTUNG:   Keine Afa mehr!","")</f>
      </c>
      <c r="I26" s="113"/>
      <c r="J26" s="19"/>
      <c r="K26" s="19"/>
      <c r="L26" s="19"/>
      <c r="M26" s="19"/>
      <c r="N26" s="19"/>
      <c r="O26" s="19"/>
      <c r="P26" s="2"/>
    </row>
    <row r="27" spans="1:16" ht="13.5" thickTop="1">
      <c r="A27" s="14"/>
      <c r="B27" s="14"/>
      <c r="C27" s="111"/>
      <c r="D27" s="111"/>
      <c r="E27" s="111"/>
      <c r="F27" s="111"/>
      <c r="G27" s="113"/>
      <c r="H27" s="113"/>
      <c r="I27" s="113"/>
      <c r="J27" s="19"/>
      <c r="K27" s="19"/>
      <c r="L27" s="19"/>
      <c r="M27" s="19"/>
      <c r="N27" s="19"/>
      <c r="O27" s="19"/>
      <c r="P27" s="2"/>
    </row>
    <row r="28" spans="1:16" ht="15" customHeight="1">
      <c r="A28" s="56" t="s">
        <v>18</v>
      </c>
      <c r="B28" s="56" t="s">
        <v>19</v>
      </c>
      <c r="C28" s="204"/>
      <c r="D28" s="204"/>
      <c r="E28" s="111"/>
      <c r="F28" s="109"/>
      <c r="G28" s="113"/>
      <c r="H28" s="204"/>
      <c r="I28" s="204"/>
      <c r="J28" s="11"/>
      <c r="K28" s="11"/>
      <c r="L28" s="11"/>
      <c r="M28" s="11"/>
      <c r="N28" s="11"/>
      <c r="O28" s="11"/>
      <c r="P28" s="2"/>
    </row>
    <row r="29" spans="1:16" ht="3" customHeight="1">
      <c r="A29" s="9"/>
      <c r="B29" s="56"/>
      <c r="C29" s="112"/>
      <c r="D29" s="112"/>
      <c r="E29" s="112"/>
      <c r="F29" s="112"/>
      <c r="G29" s="114"/>
      <c r="H29" s="114"/>
      <c r="I29" s="114"/>
      <c r="J29" s="11"/>
      <c r="K29" s="11"/>
      <c r="L29" s="11"/>
      <c r="M29" s="11"/>
      <c r="N29" s="11"/>
      <c r="O29" s="11"/>
      <c r="P29" s="2"/>
    </row>
    <row r="30" spans="1:16" ht="15" customHeight="1">
      <c r="A30" s="9"/>
      <c r="B30" s="56" t="s">
        <v>19</v>
      </c>
      <c r="C30" s="204"/>
      <c r="D30" s="204"/>
      <c r="E30" s="111"/>
      <c r="F30" s="111">
        <f>IF(F28="","",F28)</f>
      </c>
      <c r="G30" s="114"/>
      <c r="H30" s="205"/>
      <c r="I30" s="205"/>
      <c r="J30" s="11"/>
      <c r="K30" s="11"/>
      <c r="L30" s="11"/>
      <c r="M30" s="11"/>
      <c r="N30" s="11"/>
      <c r="O30" s="11"/>
      <c r="P30" s="2"/>
    </row>
    <row r="31" spans="1:16" ht="3" customHeight="1">
      <c r="A31" s="9"/>
      <c r="B31" s="56"/>
      <c r="C31" s="116"/>
      <c r="D31" s="116"/>
      <c r="E31" s="112"/>
      <c r="F31" s="112"/>
      <c r="G31" s="114"/>
      <c r="H31" s="114" t="s">
        <v>261</v>
      </c>
      <c r="I31" s="114"/>
      <c r="J31" s="11"/>
      <c r="K31" s="11"/>
      <c r="L31" s="11"/>
      <c r="M31" s="11"/>
      <c r="N31" s="11"/>
      <c r="O31" s="11"/>
      <c r="P31" s="2"/>
    </row>
    <row r="32" spans="1:16" ht="15" customHeight="1" thickBot="1">
      <c r="A32" s="9"/>
      <c r="B32" s="12" t="s">
        <v>19</v>
      </c>
      <c r="C32" s="198"/>
      <c r="D32" s="198"/>
      <c r="E32" s="21"/>
      <c r="F32" s="53" t="s">
        <v>2</v>
      </c>
      <c r="G32" s="113"/>
      <c r="H32" s="114"/>
      <c r="I32" s="114"/>
      <c r="J32" s="11"/>
      <c r="K32" s="11"/>
      <c r="L32" s="11"/>
      <c r="M32" s="11"/>
      <c r="N32" s="11"/>
      <c r="O32" s="11"/>
      <c r="P32" s="2"/>
    </row>
    <row r="33" spans="1:16" ht="13.5" thickTop="1">
      <c r="A33" s="9"/>
      <c r="B33" s="9"/>
      <c r="C33" s="112"/>
      <c r="D33" s="112"/>
      <c r="E33" s="112"/>
      <c r="F33" s="112"/>
      <c r="G33" s="114"/>
      <c r="H33" s="114"/>
      <c r="I33" s="114"/>
      <c r="J33" s="11"/>
      <c r="K33" s="11"/>
      <c r="L33" s="11"/>
      <c r="M33" s="11"/>
      <c r="N33" s="11"/>
      <c r="O33" s="11"/>
      <c r="P33" s="2"/>
    </row>
    <row r="34" spans="1:16" ht="15" customHeight="1">
      <c r="A34" s="9" t="s">
        <v>21</v>
      </c>
      <c r="B34" s="9" t="s">
        <v>22</v>
      </c>
      <c r="C34" s="204"/>
      <c r="D34" s="204"/>
      <c r="E34" s="111"/>
      <c r="F34" s="109"/>
      <c r="G34" s="113"/>
      <c r="H34" s="204"/>
      <c r="I34" s="204"/>
      <c r="J34" s="11"/>
      <c r="K34" s="11"/>
      <c r="L34" s="11"/>
      <c r="M34" s="11"/>
      <c r="N34" s="11"/>
      <c r="O34" s="11"/>
      <c r="P34" s="2"/>
    </row>
    <row r="35" spans="1:16" ht="3" customHeight="1">
      <c r="A35" s="9"/>
      <c r="B35" s="9"/>
      <c r="C35" s="112"/>
      <c r="D35" s="112"/>
      <c r="E35" s="112"/>
      <c r="F35" s="112"/>
      <c r="G35" s="114"/>
      <c r="H35" s="114"/>
      <c r="I35" s="114"/>
      <c r="J35" s="11"/>
      <c r="K35" s="11"/>
      <c r="L35" s="11"/>
      <c r="M35" s="11"/>
      <c r="N35" s="11"/>
      <c r="O35" s="11"/>
      <c r="P35" s="2"/>
    </row>
    <row r="36" spans="1:16" ht="15" customHeight="1">
      <c r="A36" s="9"/>
      <c r="B36" s="9" t="s">
        <v>22</v>
      </c>
      <c r="C36" s="205"/>
      <c r="D36" s="205"/>
      <c r="E36" s="112"/>
      <c r="F36" s="111">
        <f>IF(F34="","",F34)</f>
      </c>
      <c r="G36" s="115"/>
      <c r="H36" s="205"/>
      <c r="I36" s="205"/>
      <c r="J36" s="11"/>
      <c r="K36" s="11"/>
      <c r="L36" s="11"/>
      <c r="M36" s="11"/>
      <c r="N36" s="11"/>
      <c r="O36" s="11"/>
      <c r="P36" s="2"/>
    </row>
    <row r="37" spans="1:16" ht="3" customHeight="1">
      <c r="A37" s="9"/>
      <c r="B37" s="9"/>
      <c r="C37" s="116"/>
      <c r="D37" s="116"/>
      <c r="E37" s="112"/>
      <c r="F37" s="116"/>
      <c r="G37" s="114"/>
      <c r="H37" s="114"/>
      <c r="I37" s="114"/>
      <c r="J37" s="11"/>
      <c r="K37" s="11"/>
      <c r="L37" s="11"/>
      <c r="M37" s="11"/>
      <c r="N37" s="11"/>
      <c r="O37" s="11"/>
      <c r="P37" s="2"/>
    </row>
    <row r="38" spans="1:16" ht="15" customHeight="1" thickBot="1">
      <c r="A38" s="9"/>
      <c r="B38" s="12" t="s">
        <v>26</v>
      </c>
      <c r="C38" s="198"/>
      <c r="D38" s="198"/>
      <c r="E38" s="13"/>
      <c r="F38" s="57" t="s">
        <v>2</v>
      </c>
      <c r="G38" s="114"/>
      <c r="H38" s="117">
        <f>IF(C18&gt;=H11,"Erinnerungswert!",IF(C38=H9,"ACHTUNG:   Zeitwert 1.1. bleibt leer! "&amp;DOLLAR(H9,2)&amp;" kommt in die Spalte 'Zugang'",""))</f>
      </c>
      <c r="I38" s="117"/>
      <c r="J38" s="88"/>
      <c r="K38" s="88"/>
      <c r="L38" s="88"/>
      <c r="M38" s="88"/>
      <c r="N38" s="88"/>
      <c r="O38" s="88"/>
      <c r="P38" s="2"/>
    </row>
    <row r="39" spans="1:16" ht="13.5" customHeight="1" thickTop="1">
      <c r="A39" s="9"/>
      <c r="B39" s="9"/>
      <c r="C39" s="112"/>
      <c r="D39" s="112"/>
      <c r="E39" s="112"/>
      <c r="F39" s="112"/>
      <c r="G39" s="114"/>
      <c r="H39" s="117"/>
      <c r="I39" s="117"/>
      <c r="J39" s="88"/>
      <c r="K39" s="88"/>
      <c r="L39" s="88"/>
      <c r="M39" s="88"/>
      <c r="N39" s="88"/>
      <c r="O39" s="88"/>
      <c r="P39" s="2"/>
    </row>
    <row r="40" spans="1:16" ht="15" customHeight="1">
      <c r="A40" s="9" t="s">
        <v>23</v>
      </c>
      <c r="B40" s="9" t="s">
        <v>24</v>
      </c>
      <c r="C40" s="204"/>
      <c r="D40" s="204"/>
      <c r="E40" s="111"/>
      <c r="F40" s="109"/>
      <c r="G40" s="113"/>
      <c r="H40" s="204"/>
      <c r="I40" s="204"/>
      <c r="J40" s="11"/>
      <c r="K40" s="11"/>
      <c r="L40" s="11"/>
      <c r="M40" s="11"/>
      <c r="N40" s="11"/>
      <c r="O40" s="11"/>
      <c r="P40" s="2"/>
    </row>
    <row r="41" spans="1:16" ht="3" customHeight="1">
      <c r="A41" s="9"/>
      <c r="B41" s="9" t="s">
        <v>24</v>
      </c>
      <c r="C41" s="112"/>
      <c r="D41" s="112"/>
      <c r="E41" s="112"/>
      <c r="F41" s="112"/>
      <c r="G41" s="114"/>
      <c r="H41" s="114"/>
      <c r="I41" s="114"/>
      <c r="J41" s="11"/>
      <c r="K41" s="11"/>
      <c r="L41" s="11"/>
      <c r="M41" s="11"/>
      <c r="N41" s="11"/>
      <c r="O41" s="11"/>
      <c r="P41" s="2"/>
    </row>
    <row r="42" spans="1:16" ht="15" customHeight="1">
      <c r="A42" s="9"/>
      <c r="B42" s="9" t="s">
        <v>24</v>
      </c>
      <c r="C42" s="205"/>
      <c r="D42" s="205"/>
      <c r="E42" s="112"/>
      <c r="F42" s="111">
        <f>IF(F40="","",F40)</f>
      </c>
      <c r="G42" s="115"/>
      <c r="H42" s="205"/>
      <c r="I42" s="205"/>
      <c r="J42" s="11"/>
      <c r="K42" s="11"/>
      <c r="L42" s="11"/>
      <c r="M42" s="11"/>
      <c r="N42" s="11"/>
      <c r="O42" s="11"/>
      <c r="P42" s="2"/>
    </row>
    <row r="43" spans="1:16" ht="3" customHeight="1">
      <c r="A43" s="9"/>
      <c r="B43" s="9" t="s">
        <v>24</v>
      </c>
      <c r="C43" s="116"/>
      <c r="D43" s="116"/>
      <c r="E43" s="112"/>
      <c r="F43" s="116"/>
      <c r="G43" s="114"/>
      <c r="H43" s="114"/>
      <c r="I43" s="114"/>
      <c r="J43" s="11"/>
      <c r="K43" s="11"/>
      <c r="L43" s="11"/>
      <c r="M43" s="11"/>
      <c r="N43" s="11"/>
      <c r="O43" s="11"/>
      <c r="P43" s="2"/>
    </row>
    <row r="44" spans="1:16" ht="15" customHeight="1" thickBot="1">
      <c r="A44" s="9"/>
      <c r="B44" s="12" t="s">
        <v>25</v>
      </c>
      <c r="C44" s="198"/>
      <c r="D44" s="198"/>
      <c r="E44" s="13"/>
      <c r="F44" s="57" t="s">
        <v>2</v>
      </c>
      <c r="G44" s="114"/>
      <c r="H44" s="118">
        <f>IF(C44="","",IF(C38&lt;=C26,"Erinnerungswert!",""))</f>
      </c>
      <c r="I44" s="114"/>
      <c r="J44" s="11"/>
      <c r="K44" s="11"/>
      <c r="L44" s="11"/>
      <c r="M44" s="11"/>
      <c r="N44" s="11"/>
      <c r="O44" s="11"/>
      <c r="P44" s="2"/>
    </row>
    <row r="45" spans="1:16" ht="60" customHeight="1" thickTop="1">
      <c r="A45" s="9"/>
      <c r="B45" s="9"/>
      <c r="C45" s="10"/>
      <c r="D45" s="10"/>
      <c r="E45" s="10"/>
      <c r="F45" s="10"/>
      <c r="G45" s="11"/>
      <c r="H45" s="11"/>
      <c r="I45" s="11"/>
      <c r="J45" s="11"/>
      <c r="K45" s="11"/>
      <c r="L45" s="11"/>
      <c r="M45" s="11"/>
      <c r="N45" s="11"/>
      <c r="O45" s="11"/>
      <c r="P45" s="2"/>
    </row>
    <row r="46" spans="1:16" ht="12.75" customHeight="1">
      <c r="A46" s="193" t="s">
        <v>0</v>
      </c>
      <c r="B46" s="194"/>
      <c r="C46" s="321" t="s">
        <v>1</v>
      </c>
      <c r="D46" s="61" t="s">
        <v>30</v>
      </c>
      <c r="E46" s="206" t="s">
        <v>88</v>
      </c>
      <c r="F46" s="206"/>
      <c r="G46" s="206"/>
      <c r="H46" s="62" t="s">
        <v>62</v>
      </c>
      <c r="I46" s="62" t="s">
        <v>17</v>
      </c>
      <c r="J46" s="89" t="s">
        <v>5</v>
      </c>
      <c r="K46" s="69" t="s">
        <v>7</v>
      </c>
      <c r="L46" s="62" t="s">
        <v>8</v>
      </c>
      <c r="M46" s="62" t="s">
        <v>9</v>
      </c>
      <c r="N46" s="62" t="s">
        <v>5</v>
      </c>
      <c r="O46" s="63" t="s">
        <v>7</v>
      </c>
      <c r="P46" s="2"/>
    </row>
    <row r="47" spans="1:16" ht="12.75" customHeight="1">
      <c r="A47" s="195"/>
      <c r="B47" s="318"/>
      <c r="C47" s="322"/>
      <c r="D47" s="59" t="s">
        <v>90</v>
      </c>
      <c r="E47" s="199" t="s">
        <v>42</v>
      </c>
      <c r="F47" s="199"/>
      <c r="G47" s="199"/>
      <c r="H47" s="60" t="s">
        <v>3</v>
      </c>
      <c r="I47" s="60" t="s">
        <v>3</v>
      </c>
      <c r="J47" s="90" t="s">
        <v>3</v>
      </c>
      <c r="K47" s="72" t="str">
        <f>"1.1."&amp;Jahr!E4</f>
        <v>1.1.</v>
      </c>
      <c r="L47" s="60" t="s">
        <v>3</v>
      </c>
      <c r="M47" s="60" t="s">
        <v>3</v>
      </c>
      <c r="N47" s="60" t="s">
        <v>3</v>
      </c>
      <c r="O47" s="64" t="str">
        <f>"31.12."&amp;Jahr!E4</f>
        <v>31.12.</v>
      </c>
      <c r="P47" s="2"/>
    </row>
    <row r="48" spans="1:16" ht="12.75">
      <c r="A48" s="319"/>
      <c r="B48" s="320"/>
      <c r="C48" s="323"/>
      <c r="D48" s="59" t="s">
        <v>91</v>
      </c>
      <c r="E48" s="199" t="s">
        <v>89</v>
      </c>
      <c r="F48" s="199"/>
      <c r="G48" s="199"/>
      <c r="H48" s="60" t="s">
        <v>2</v>
      </c>
      <c r="I48" s="60" t="s">
        <v>92</v>
      </c>
      <c r="J48" s="91" t="s">
        <v>6</v>
      </c>
      <c r="K48" s="70" t="s">
        <v>2</v>
      </c>
      <c r="L48" s="60" t="s">
        <v>2</v>
      </c>
      <c r="M48" s="60" t="s">
        <v>2</v>
      </c>
      <c r="N48" s="60" t="s">
        <v>2</v>
      </c>
      <c r="O48" s="65" t="s">
        <v>2</v>
      </c>
      <c r="P48" s="2"/>
    </row>
    <row r="49" spans="1:16" ht="30" customHeight="1">
      <c r="A49" s="269" t="str">
        <f>IF(D1="","",D1)</f>
        <v>Rohrdrainage - Sumpfwiese</v>
      </c>
      <c r="B49" s="218"/>
      <c r="C49" s="66">
        <f>IF(C11="","",C11)</f>
        <v>2007</v>
      </c>
      <c r="D49" s="66"/>
      <c r="E49" s="219"/>
      <c r="F49" s="219"/>
      <c r="G49" s="219"/>
      <c r="H49" s="68">
        <f>IF(H9="","",H9)</f>
        <v>2600</v>
      </c>
      <c r="I49" s="68">
        <f>IF(H11="","",H11)</f>
        <v>15</v>
      </c>
      <c r="J49" s="71">
        <f>IF(C26="","",C26)</f>
      </c>
      <c r="K49" s="74"/>
      <c r="L49" s="92"/>
      <c r="M49" s="92"/>
      <c r="N49" s="73"/>
      <c r="O49" s="75"/>
      <c r="P49" s="2"/>
    </row>
    <row r="50" spans="1:16" ht="19.5" customHeight="1">
      <c r="A50" s="200" t="s">
        <v>10</v>
      </c>
      <c r="B50" s="201"/>
      <c r="C50" s="201"/>
      <c r="D50" s="201"/>
      <c r="E50" s="201"/>
      <c r="F50" s="201"/>
      <c r="G50" s="201"/>
      <c r="H50" s="201"/>
      <c r="I50" s="201"/>
      <c r="J50" s="202"/>
      <c r="K50" s="93">
        <f>IF(SUM(K49)=0,"",SUM(K49))</f>
      </c>
      <c r="L50" s="96">
        <f>IF(SUM(L49)=0,"",SUM(L49))</f>
      </c>
      <c r="M50" s="96">
        <f>IF(SUM(M49)=0,"",SUM(M49))</f>
      </c>
      <c r="N50" s="94">
        <f>IF(SUM(N49)=0,"",SUM(N49))</f>
      </c>
      <c r="O50" s="95">
        <f>IF(SUM(O49)=0,"",SUM(O49))</f>
      </c>
      <c r="P50" s="2"/>
    </row>
    <row r="51" spans="1:16" ht="15">
      <c r="A51" s="36"/>
      <c r="B51" s="36"/>
      <c r="C51" s="37"/>
      <c r="D51" s="37"/>
      <c r="E51" s="37"/>
      <c r="F51" s="37"/>
      <c r="G51" s="38"/>
      <c r="H51" s="38"/>
      <c r="I51" s="38"/>
      <c r="J51" s="38"/>
      <c r="K51" s="38"/>
      <c r="L51" s="38"/>
      <c r="M51" s="38"/>
      <c r="N51" s="38"/>
      <c r="O51" s="8"/>
      <c r="P51" s="2"/>
    </row>
    <row r="52" ht="12.75" hidden="1"/>
    <row r="53" ht="12.75" hidden="1"/>
    <row r="54" ht="12.75" hidden="1"/>
  </sheetData>
  <sheetProtection sheet="1" objects="1" scenarios="1"/>
  <mergeCells count="37">
    <mergeCell ref="E47:G47"/>
    <mergeCell ref="E48:G48"/>
    <mergeCell ref="B20:B21"/>
    <mergeCell ref="C42:D42"/>
    <mergeCell ref="B23:B24"/>
    <mergeCell ref="C44:D44"/>
    <mergeCell ref="A46:B48"/>
    <mergeCell ref="C46:C48"/>
    <mergeCell ref="C34:D34"/>
    <mergeCell ref="C36:D36"/>
    <mergeCell ref="C40:D40"/>
    <mergeCell ref="C26:D26"/>
    <mergeCell ref="C28:D28"/>
    <mergeCell ref="C30:D30"/>
    <mergeCell ref="C32:D32"/>
    <mergeCell ref="C21:D21"/>
    <mergeCell ref="C23:D23"/>
    <mergeCell ref="C24:D24"/>
    <mergeCell ref="C38:D38"/>
    <mergeCell ref="C14:D14"/>
    <mergeCell ref="C16:D16"/>
    <mergeCell ref="C18:D18"/>
    <mergeCell ref="C20:D20"/>
    <mergeCell ref="H36:I36"/>
    <mergeCell ref="H40:I40"/>
    <mergeCell ref="H42:I42"/>
    <mergeCell ref="E46:G46"/>
    <mergeCell ref="D1:O1"/>
    <mergeCell ref="A49:B49"/>
    <mergeCell ref="E49:G49"/>
    <mergeCell ref="A50:J50"/>
    <mergeCell ref="A7:O7"/>
    <mergeCell ref="H14:I14"/>
    <mergeCell ref="H16:I16"/>
    <mergeCell ref="H28:I28"/>
    <mergeCell ref="H30:I30"/>
    <mergeCell ref="H34:I34"/>
  </mergeCells>
  <conditionalFormatting sqref="H14:I14 C14:D14 H16:I16 C16:D16 C28:D28 C30:D30 F28 F30 H28:I28 H30:I30 C34:D34 C36:D36 F34 F36 H34:I34 H36:I36 F14 F16 C40:D40 C42:D42 F40 F42 H40:I40 H42:I42">
    <cfRule type="cellIs" priority="1" dxfId="0" operator="notEqual" stopIfTrue="1">
      <formula>""</formula>
    </cfRule>
  </conditionalFormatting>
  <conditionalFormatting sqref="C20:D20 C23:D23 C18:D18 C26:D26 C32:D32 C38:D38 C44:D44">
    <cfRule type="cellIs" priority="2" dxfId="1" operator="notEqual" stopIfTrue="1">
      <formula>""</formula>
    </cfRule>
  </conditionalFormatting>
  <conditionalFormatting sqref="C21:D21 C24:D24">
    <cfRule type="cellIs" priority="3" dxfId="2" operator="notEqual" stopIfTrue="1">
      <formula>""</formula>
    </cfRule>
  </conditionalFormatting>
  <conditionalFormatting sqref="H38">
    <cfRule type="cellIs" priority="4" dxfId="3" operator="equal" stopIfTrue="1">
      <formula>"Erinnerungswert!"</formula>
    </cfRule>
  </conditionalFormatting>
  <dataValidations count="2">
    <dataValidation type="list" allowBlank="1" showInputMessage="1" showErrorMessage="1" sqref="C40 C34 C14 H14 C20:C21 H28 C28 H34 H40">
      <formula1>Operanden</formula1>
    </dataValidation>
    <dataValidation type="list" allowBlank="1" showInputMessage="1" showErrorMessage="1" sqref="F14 F28 F34 F40">
      <formula1>Operatoren</formula1>
    </dataValidation>
  </dataValidations>
  <printOptions/>
  <pageMargins left="0.3937007874015748" right="0.3937007874015748" top="0.7874015748031497" bottom="0.7874015748031497" header="0" footer="0.3937007874015748"/>
  <pageSetup blackAndWhite="1" fitToHeight="1" fitToWidth="1" horizontalDpi="300" verticalDpi="300" orientation="portrait" paperSize="9" scale="76" r:id="rId2"/>
  <headerFooter alignWithMargins="0">
    <oddFooter>&amp;L&amp;"Arial,Kursiv"&amp;8&amp;D - &amp;T&amp;R&amp;"Arial,Fett Kursiv"&amp;8© Wolfgang Harasleben</oddFooter>
  </headerFooter>
  <drawing r:id="rId1"/>
</worksheet>
</file>

<file path=xl/worksheets/sheet4.xml><?xml version="1.0" encoding="utf-8"?>
<worksheet xmlns="http://schemas.openxmlformats.org/spreadsheetml/2006/main" xmlns:r="http://schemas.openxmlformats.org/officeDocument/2006/relationships">
  <sheetPr>
    <tabColor indexed="12"/>
    <pageSetUpPr fitToPage="1"/>
  </sheetPr>
  <dimension ref="A1:P51"/>
  <sheetViews>
    <sheetView showGridLines="0" showRowColHeaders="0" workbookViewId="0" topLeftCell="A1">
      <pane ySplit="12" topLeftCell="BM46" activePane="bottomLeft" state="frozen"/>
      <selection pane="topLeft" activeCell="E32" sqref="E32:G32"/>
      <selection pane="bottomLeft" activeCell="C9" sqref="C9"/>
    </sheetView>
  </sheetViews>
  <sheetFormatPr defaultColWidth="11.421875" defaultRowHeight="12.75" zeroHeight="1"/>
  <cols>
    <col min="1" max="4" width="10.7109375" style="1" customWidth="1"/>
    <col min="5" max="5" width="1.7109375" style="1" customWidth="1"/>
    <col min="6" max="6" width="5.7109375" style="1" customWidth="1"/>
    <col min="7" max="7" width="1.7109375" style="1" customWidth="1"/>
    <col min="8" max="15" width="10.7109375" style="1" customWidth="1"/>
    <col min="16" max="16" width="11.421875" style="1" customWidth="1"/>
    <col min="17" max="16384" width="11.421875" style="1" hidden="1" customWidth="1"/>
  </cols>
  <sheetData>
    <row r="1" spans="1:16" ht="27">
      <c r="A1" s="3" t="s">
        <v>12</v>
      </c>
      <c r="B1" s="4"/>
      <c r="C1" s="4">
        <f>IF('GV1'!C1="","",'GV1'!C1)</f>
        <v>1</v>
      </c>
      <c r="D1" s="324" t="str">
        <f>IF('GV1'!D1="","",'GV1'!D1)</f>
        <v>Rohrdrainage - Sumpfwiese</v>
      </c>
      <c r="E1" s="324"/>
      <c r="F1" s="324"/>
      <c r="G1" s="324"/>
      <c r="H1" s="324"/>
      <c r="I1" s="324"/>
      <c r="J1" s="324"/>
      <c r="K1" s="324"/>
      <c r="L1" s="324"/>
      <c r="M1" s="324"/>
      <c r="N1" s="324"/>
      <c r="O1" s="324"/>
      <c r="P1" s="2"/>
    </row>
    <row r="2" spans="1:16" ht="4.5" customHeight="1">
      <c r="A2" s="28"/>
      <c r="B2" s="29"/>
      <c r="C2" s="29"/>
      <c r="D2" s="29"/>
      <c r="E2" s="29"/>
      <c r="F2" s="29"/>
      <c r="G2" s="29"/>
      <c r="H2" s="29"/>
      <c r="I2" s="29"/>
      <c r="J2" s="29"/>
      <c r="K2" s="29"/>
      <c r="L2" s="29"/>
      <c r="M2" s="29"/>
      <c r="N2" s="29"/>
      <c r="O2" s="29"/>
      <c r="P2" s="2"/>
    </row>
    <row r="3" spans="1:16" ht="15.75">
      <c r="A3" s="97" t="str">
        <f>IF('GV1'!A3="","",'GV1'!A3)</f>
        <v>■ Herstellungswert bekannt</v>
      </c>
      <c r="B3" s="98"/>
      <c r="C3" s="99"/>
      <c r="D3" s="99"/>
      <c r="E3" s="99"/>
      <c r="F3" s="99"/>
      <c r="G3" s="100"/>
      <c r="H3" s="100"/>
      <c r="I3" s="100"/>
      <c r="J3" s="100"/>
      <c r="K3" s="100"/>
      <c r="L3" s="101"/>
      <c r="M3" s="101"/>
      <c r="N3" s="101"/>
      <c r="O3" s="102"/>
      <c r="P3" s="2"/>
    </row>
    <row r="4" spans="1:16" ht="15.75">
      <c r="A4" s="97" t="str">
        <f>IF('GV1'!A4="","",'GV1'!A4)</f>
        <v>■ Errichtung und Inbetriebnahme im Aufzeichnungsjahr</v>
      </c>
      <c r="B4" s="98"/>
      <c r="C4" s="99"/>
      <c r="D4" s="99"/>
      <c r="E4" s="99"/>
      <c r="F4" s="99"/>
      <c r="G4" s="100"/>
      <c r="H4" s="100"/>
      <c r="I4" s="100"/>
      <c r="J4" s="100"/>
      <c r="K4" s="100"/>
      <c r="L4" s="101"/>
      <c r="M4" s="101"/>
      <c r="N4" s="101"/>
      <c r="O4" s="100"/>
      <c r="P4" s="2"/>
    </row>
    <row r="5" spans="1:16" ht="15.75">
      <c r="A5" s="97" t="str">
        <f>IF('GV1'!A5="","",'GV1'!A5)</f>
        <v>■ kein Investitionszuschuss</v>
      </c>
      <c r="B5" s="98"/>
      <c r="C5" s="99"/>
      <c r="D5" s="99"/>
      <c r="E5" s="99"/>
      <c r="F5" s="99"/>
      <c r="G5" s="100"/>
      <c r="H5" s="100"/>
      <c r="I5" s="100"/>
      <c r="J5" s="100"/>
      <c r="K5" s="100"/>
      <c r="L5" s="101"/>
      <c r="M5" s="101"/>
      <c r="N5" s="101"/>
      <c r="O5" s="100"/>
      <c r="P5" s="2"/>
    </row>
    <row r="6" spans="1:16" ht="4.5" customHeight="1">
      <c r="A6" s="103"/>
      <c r="B6" s="98"/>
      <c r="C6" s="99"/>
      <c r="D6" s="99"/>
      <c r="E6" s="99"/>
      <c r="F6" s="99"/>
      <c r="G6" s="100"/>
      <c r="H6" s="100"/>
      <c r="I6" s="100"/>
      <c r="J6" s="100"/>
      <c r="K6" s="100"/>
      <c r="L6" s="101"/>
      <c r="M6" s="101"/>
      <c r="N6" s="101"/>
      <c r="O6" s="100"/>
      <c r="P6" s="2"/>
    </row>
    <row r="7" spans="1:16" ht="36" customHeight="1">
      <c r="A7" s="203" t="str">
        <f>IF('GV1'!A7="","",'GV1'!A7)</f>
        <v>Der Neuwert (Herstellungswert) für die im ersten Halbjahr 2007 errichtete und in Betrieb genommene 'ROHRDRAINAGE - SUMPFWIESE' beträgt laut Rechnung € 2.600,00. Die Nutzungsdauer wird mit 15 Jahren festgelegt.</v>
      </c>
      <c r="B7" s="203">
        <f>IF('GV1'!B7="","",'GV1'!B7)</f>
      </c>
      <c r="C7" s="203">
        <f>IF('GV1'!C7="","",'GV1'!C7)</f>
      </c>
      <c r="D7" s="203">
        <f>IF('GV1'!D7="","",'GV1'!D7)</f>
      </c>
      <c r="E7" s="203">
        <f>IF('GV1'!E7="","",'GV1'!E7)</f>
      </c>
      <c r="F7" s="203">
        <f>IF('GV1'!F7="","",'GV1'!F7)</f>
      </c>
      <c r="G7" s="203">
        <f>IF('GV1'!G7="","",'GV1'!G7)</f>
      </c>
      <c r="H7" s="203">
        <f>IF('GV1'!H7="","",'GV1'!H7)</f>
      </c>
      <c r="I7" s="203">
        <f>IF('GV1'!I7="","",'GV1'!I7)</f>
      </c>
      <c r="J7" s="203">
        <f>IF('GV1'!J7="","",'GV1'!J7)</f>
      </c>
      <c r="K7" s="203">
        <f>IF('GV1'!K7="","",'GV1'!K7)</f>
      </c>
      <c r="L7" s="203">
        <f>IF('GV1'!L7="","",'GV1'!L7)</f>
      </c>
      <c r="M7" s="203">
        <f>IF('GV1'!M7="","",'GV1'!M7)</f>
      </c>
      <c r="N7" s="203">
        <f>IF('GV1'!N7="","",'GV1'!N7)</f>
      </c>
      <c r="O7" s="203">
        <f>IF('GV1'!O7="","",'GV1'!O7)</f>
      </c>
      <c r="P7" s="2"/>
    </row>
    <row r="8" spans="1:16" ht="15">
      <c r="A8" s="5"/>
      <c r="B8" s="6"/>
      <c r="C8" s="7"/>
      <c r="D8" s="7"/>
      <c r="E8" s="7"/>
      <c r="F8" s="7"/>
      <c r="G8" s="8"/>
      <c r="H8" s="8"/>
      <c r="I8" s="8"/>
      <c r="J8" s="8"/>
      <c r="K8" s="8"/>
      <c r="L8" s="8"/>
      <c r="M8" s="8"/>
      <c r="N8" s="8"/>
      <c r="O8" s="8"/>
      <c r="P8" s="2"/>
    </row>
    <row r="9" spans="1:16" ht="15">
      <c r="A9" s="80"/>
      <c r="B9" s="81" t="str">
        <f>IF('GV1'!B9="","",'GV1'!B9)</f>
        <v>Heuer = </v>
      </c>
      <c r="C9" s="30">
        <f>IF('GV1'!C9="","",'GV1'!C9)</f>
        <v>2007</v>
      </c>
      <c r="D9" s="82"/>
      <c r="E9" s="82"/>
      <c r="F9" s="80"/>
      <c r="G9" s="81" t="str">
        <f>IF('GV1'!G9="","",'GV1'!G9)</f>
        <v>Anschaffungswert = </v>
      </c>
      <c r="H9" s="107">
        <f>IF('GV1'!H9="","",'GV1'!H9)</f>
        <v>2600</v>
      </c>
      <c r="I9" s="83" t="str">
        <f>IF('GV1'!I9="","",'GV1'!I9)</f>
        <v> €</v>
      </c>
      <c r="J9" s="82"/>
      <c r="K9" s="82"/>
      <c r="L9" s="84"/>
      <c r="M9" s="84"/>
      <c r="N9" s="84"/>
      <c r="O9" s="84"/>
      <c r="P9" s="2"/>
    </row>
    <row r="10" spans="1:16" ht="3.75" customHeight="1">
      <c r="A10" s="80"/>
      <c r="B10" s="81"/>
      <c r="C10" s="80"/>
      <c r="D10" s="82"/>
      <c r="E10" s="82"/>
      <c r="F10" s="80"/>
      <c r="G10" s="81"/>
      <c r="H10" s="80"/>
      <c r="I10" s="85"/>
      <c r="J10" s="82"/>
      <c r="K10" s="82"/>
      <c r="L10" s="84"/>
      <c r="M10" s="84"/>
      <c r="N10" s="84"/>
      <c r="O10" s="84"/>
      <c r="P10" s="2"/>
    </row>
    <row r="11" spans="1:16" ht="15">
      <c r="A11" s="80"/>
      <c r="B11" s="81" t="str">
        <f>IF('GV1'!B11="","",'GV1'!B11)</f>
        <v>Anschaffungsjahr = </v>
      </c>
      <c r="C11" s="77">
        <f>IF('GV1'!C11="","",'GV1'!C11)</f>
        <v>2007</v>
      </c>
      <c r="D11" s="84"/>
      <c r="E11" s="82"/>
      <c r="F11" s="80"/>
      <c r="G11" s="81" t="str">
        <f>IF('GV1'!G11="","",'GV1'!G11)</f>
        <v>Nutzungsdauer = </v>
      </c>
      <c r="H11" s="108">
        <f>IF('GV1'!H11="","",'GV1'!H11)</f>
        <v>15</v>
      </c>
      <c r="I11" s="86" t="str">
        <f>IF('GV1'!I11="","",'GV1'!I11)</f>
        <v> Jahre</v>
      </c>
      <c r="J11" s="82"/>
      <c r="K11" s="87"/>
      <c r="L11" s="84"/>
      <c r="M11" s="84"/>
      <c r="N11" s="84"/>
      <c r="O11" s="84"/>
      <c r="P11" s="2"/>
    </row>
    <row r="12" spans="1:16" ht="27" customHeight="1">
      <c r="A12" s="5"/>
      <c r="B12" s="6"/>
      <c r="C12" s="7"/>
      <c r="D12" s="7"/>
      <c r="E12" s="7"/>
      <c r="F12" s="7"/>
      <c r="G12" s="8"/>
      <c r="H12" s="8"/>
      <c r="I12" s="8"/>
      <c r="J12" s="8"/>
      <c r="K12" s="8"/>
      <c r="L12" s="8"/>
      <c r="M12" s="8"/>
      <c r="N12" s="8"/>
      <c r="O12" s="8"/>
      <c r="P12" s="2"/>
    </row>
    <row r="13" spans="1:16" ht="9.75" customHeight="1">
      <c r="A13" s="24"/>
      <c r="B13" s="25"/>
      <c r="C13" s="26"/>
      <c r="D13" s="26"/>
      <c r="E13" s="26"/>
      <c r="F13" s="26"/>
      <c r="G13" s="27"/>
      <c r="H13" s="27"/>
      <c r="I13" s="27"/>
      <c r="J13" s="27"/>
      <c r="K13" s="27"/>
      <c r="L13" s="27"/>
      <c r="M13" s="27"/>
      <c r="N13" s="27"/>
      <c r="O13" s="27"/>
      <c r="P13" s="2"/>
    </row>
    <row r="14" spans="1:16" ht="15" customHeight="1">
      <c r="A14" s="55" t="s">
        <v>13</v>
      </c>
      <c r="B14" s="55" t="s">
        <v>14</v>
      </c>
      <c r="C14" s="329" t="s">
        <v>40</v>
      </c>
      <c r="D14" s="330"/>
      <c r="E14" s="18"/>
      <c r="F14" s="104" t="s">
        <v>54</v>
      </c>
      <c r="G14" s="19"/>
      <c r="H14" s="329" t="s">
        <v>86</v>
      </c>
      <c r="I14" s="330"/>
      <c r="J14" s="19"/>
      <c r="K14" s="134" t="s">
        <v>106</v>
      </c>
      <c r="L14" s="135"/>
      <c r="M14" s="135"/>
      <c r="N14" s="136"/>
      <c r="O14" s="19"/>
      <c r="P14" s="2"/>
    </row>
    <row r="15" spans="1:16" ht="3" customHeight="1">
      <c r="A15" s="14"/>
      <c r="B15" s="55"/>
      <c r="C15" s="18"/>
      <c r="D15" s="18"/>
      <c r="E15" s="18"/>
      <c r="F15" s="18"/>
      <c r="G15" s="19"/>
      <c r="H15" s="18"/>
      <c r="I15" s="18"/>
      <c r="J15" s="19"/>
      <c r="K15" s="137"/>
      <c r="L15" s="128"/>
      <c r="M15" s="128"/>
      <c r="N15" s="138"/>
      <c r="O15" s="19"/>
      <c r="P15" s="2"/>
    </row>
    <row r="16" spans="1:16" ht="15" customHeight="1">
      <c r="A16" s="14"/>
      <c r="B16" s="55" t="s">
        <v>14</v>
      </c>
      <c r="C16" s="329">
        <f>C9</f>
        <v>2007</v>
      </c>
      <c r="D16" s="330"/>
      <c r="E16" s="18"/>
      <c r="F16" s="51" t="str">
        <f>IF(F14="","",F14)</f>
        <v>–</v>
      </c>
      <c r="G16" s="19"/>
      <c r="H16" s="329">
        <f>C11</f>
        <v>2007</v>
      </c>
      <c r="I16" s="330"/>
      <c r="J16" s="19"/>
      <c r="K16" s="139" t="s">
        <v>107</v>
      </c>
      <c r="L16" s="128"/>
      <c r="M16" s="128"/>
      <c r="N16" s="138"/>
      <c r="O16" s="19"/>
      <c r="P16" s="2"/>
    </row>
    <row r="17" spans="1:16" ht="3" customHeight="1">
      <c r="A17" s="14"/>
      <c r="B17" s="55"/>
      <c r="C17" s="18"/>
      <c r="D17" s="18"/>
      <c r="E17" s="18"/>
      <c r="F17" s="18" t="s">
        <v>41</v>
      </c>
      <c r="G17" s="19"/>
      <c r="H17" s="19"/>
      <c r="I17" s="19"/>
      <c r="J17" s="19"/>
      <c r="K17" s="140"/>
      <c r="L17" s="128"/>
      <c r="M17" s="128"/>
      <c r="N17" s="138"/>
      <c r="O17" s="19"/>
      <c r="P17" s="2"/>
    </row>
    <row r="18" spans="1:16" ht="15" customHeight="1" thickBot="1">
      <c r="A18" s="14"/>
      <c r="B18" s="20" t="s">
        <v>14</v>
      </c>
      <c r="C18" s="331">
        <f>C16-H16</f>
        <v>0</v>
      </c>
      <c r="D18" s="332"/>
      <c r="E18" s="53"/>
      <c r="F18" s="53" t="s">
        <v>4</v>
      </c>
      <c r="G18" s="53"/>
      <c r="H18" s="58"/>
      <c r="I18" s="58"/>
      <c r="J18" s="22"/>
      <c r="K18" s="139" t="s">
        <v>103</v>
      </c>
      <c r="L18" s="128"/>
      <c r="M18" s="128"/>
      <c r="N18" s="138"/>
      <c r="O18" s="19"/>
      <c r="P18" s="2"/>
    </row>
    <row r="19" spans="1:16" ht="13.5" thickTop="1">
      <c r="A19" s="14"/>
      <c r="B19" s="14"/>
      <c r="C19" s="18"/>
      <c r="D19" s="18"/>
      <c r="E19" s="18"/>
      <c r="F19" s="18"/>
      <c r="G19" s="19"/>
      <c r="H19" s="19"/>
      <c r="I19" s="19"/>
      <c r="J19" s="19"/>
      <c r="K19" s="141" t="s">
        <v>104</v>
      </c>
      <c r="L19" s="142"/>
      <c r="M19" s="142"/>
      <c r="N19" s="143"/>
      <c r="O19" s="19"/>
      <c r="P19" s="2"/>
    </row>
    <row r="20" spans="1:16" ht="15" customHeight="1">
      <c r="A20" s="55" t="s">
        <v>15</v>
      </c>
      <c r="B20" s="192" t="s">
        <v>16</v>
      </c>
      <c r="C20" s="333" t="s">
        <v>105</v>
      </c>
      <c r="D20" s="334"/>
      <c r="E20" s="18"/>
      <c r="F20" s="18"/>
      <c r="G20" s="19"/>
      <c r="H20" s="19"/>
      <c r="I20" s="19"/>
      <c r="J20" s="19"/>
      <c r="K20" s="19"/>
      <c r="L20" s="19"/>
      <c r="M20" s="19"/>
      <c r="N20" s="19"/>
      <c r="O20" s="19"/>
      <c r="P20" s="2"/>
    </row>
    <row r="21" spans="1:16" ht="15" customHeight="1">
      <c r="A21" s="14"/>
      <c r="B21" s="192"/>
      <c r="C21" s="335" t="s">
        <v>63</v>
      </c>
      <c r="D21" s="336"/>
      <c r="E21" s="18"/>
      <c r="F21" s="18"/>
      <c r="G21" s="19"/>
      <c r="H21" s="19"/>
      <c r="I21" s="19"/>
      <c r="J21" s="19"/>
      <c r="K21" s="19"/>
      <c r="L21" s="19"/>
      <c r="M21" s="19"/>
      <c r="N21" s="19"/>
      <c r="O21" s="19"/>
      <c r="P21" s="2"/>
    </row>
    <row r="22" spans="1:16" ht="3" customHeight="1">
      <c r="A22" s="14"/>
      <c r="B22" s="55"/>
      <c r="C22" s="18"/>
      <c r="D22" s="18"/>
      <c r="E22" s="18"/>
      <c r="F22" s="18"/>
      <c r="G22" s="19"/>
      <c r="H22" s="19"/>
      <c r="I22" s="19"/>
      <c r="J22" s="19"/>
      <c r="K22" s="19"/>
      <c r="L22" s="19"/>
      <c r="M22" s="19"/>
      <c r="N22" s="19"/>
      <c r="O22" s="19"/>
      <c r="P22" s="2"/>
    </row>
    <row r="23" spans="1:16" ht="15" customHeight="1">
      <c r="A23" s="14"/>
      <c r="B23" s="192" t="s">
        <v>16</v>
      </c>
      <c r="C23" s="337">
        <f>H9</f>
        <v>2600</v>
      </c>
      <c r="D23" s="338"/>
      <c r="E23" s="18"/>
      <c r="F23" s="18"/>
      <c r="G23" s="19"/>
      <c r="H23" s="19"/>
      <c r="I23" s="19"/>
      <c r="J23" s="19"/>
      <c r="K23" s="19"/>
      <c r="L23" s="19"/>
      <c r="M23" s="19"/>
      <c r="N23" s="19"/>
      <c r="O23" s="19"/>
      <c r="P23" s="2"/>
    </row>
    <row r="24" spans="1:16" ht="15" customHeight="1">
      <c r="A24" s="14"/>
      <c r="B24" s="192"/>
      <c r="C24" s="335">
        <f>H11</f>
        <v>15</v>
      </c>
      <c r="D24" s="336"/>
      <c r="E24" s="18"/>
      <c r="F24" s="18"/>
      <c r="G24" s="19"/>
      <c r="H24" s="19"/>
      <c r="I24" s="19"/>
      <c r="J24" s="19"/>
      <c r="K24" s="19"/>
      <c r="L24" s="19"/>
      <c r="M24" s="19"/>
      <c r="N24" s="19"/>
      <c r="O24" s="19"/>
      <c r="P24" s="2"/>
    </row>
    <row r="25" spans="1:16" ht="3" customHeight="1">
      <c r="A25" s="14"/>
      <c r="B25" s="55"/>
      <c r="C25" s="18"/>
      <c r="D25" s="18"/>
      <c r="E25" s="18"/>
      <c r="F25" s="18"/>
      <c r="G25" s="19"/>
      <c r="H25" s="19"/>
      <c r="I25" s="19"/>
      <c r="J25" s="19"/>
      <c r="K25" s="19"/>
      <c r="L25" s="19"/>
      <c r="M25" s="19"/>
      <c r="N25" s="19"/>
      <c r="O25" s="19"/>
      <c r="P25" s="2"/>
    </row>
    <row r="26" spans="1:16" ht="15" customHeight="1" thickBot="1">
      <c r="A26" s="14"/>
      <c r="B26" s="20" t="s">
        <v>16</v>
      </c>
      <c r="C26" s="327">
        <f>C23/C24</f>
        <v>173.33333333333334</v>
      </c>
      <c r="D26" s="328"/>
      <c r="E26" s="21"/>
      <c r="F26" s="53" t="s">
        <v>2</v>
      </c>
      <c r="G26" s="19"/>
      <c r="H26" s="23">
        <f>IF(C18&gt;=H11,"ACHTUNG:   Keine Afa mehr!","")</f>
      </c>
      <c r="I26" s="19"/>
      <c r="J26" s="19"/>
      <c r="K26" s="19"/>
      <c r="L26" s="19"/>
      <c r="M26" s="19"/>
      <c r="N26" s="19"/>
      <c r="O26" s="19"/>
      <c r="P26" s="2"/>
    </row>
    <row r="27" spans="1:16" ht="13.5" thickTop="1">
      <c r="A27" s="14"/>
      <c r="B27" s="14"/>
      <c r="C27" s="18"/>
      <c r="D27" s="18"/>
      <c r="E27" s="18"/>
      <c r="F27" s="18"/>
      <c r="G27" s="19"/>
      <c r="H27" s="19"/>
      <c r="I27" s="19"/>
      <c r="J27" s="19"/>
      <c r="K27" s="19"/>
      <c r="L27" s="19"/>
      <c r="M27" s="19"/>
      <c r="N27" s="19"/>
      <c r="O27" s="19"/>
      <c r="P27" s="2"/>
    </row>
    <row r="28" spans="1:16" ht="15" customHeight="1">
      <c r="A28" s="56" t="s">
        <v>18</v>
      </c>
      <c r="B28" s="56" t="s">
        <v>19</v>
      </c>
      <c r="C28" s="329" t="s">
        <v>20</v>
      </c>
      <c r="D28" s="330"/>
      <c r="E28" s="18"/>
      <c r="F28" s="104" t="s">
        <v>55</v>
      </c>
      <c r="G28" s="19"/>
      <c r="H28" s="329" t="s">
        <v>56</v>
      </c>
      <c r="I28" s="330"/>
      <c r="J28" s="11"/>
      <c r="K28" s="11"/>
      <c r="L28" s="11"/>
      <c r="M28" s="11"/>
      <c r="N28" s="11"/>
      <c r="O28" s="11"/>
      <c r="P28" s="2"/>
    </row>
    <row r="29" spans="1:16" ht="3" customHeight="1">
      <c r="A29" s="9"/>
      <c r="B29" s="56"/>
      <c r="C29" s="10"/>
      <c r="D29" s="10"/>
      <c r="E29" s="10"/>
      <c r="F29" s="10"/>
      <c r="G29" s="11"/>
      <c r="H29" s="11"/>
      <c r="I29" s="11"/>
      <c r="J29" s="11"/>
      <c r="K29" s="11"/>
      <c r="L29" s="11"/>
      <c r="M29" s="11"/>
      <c r="N29" s="11"/>
      <c r="O29" s="11"/>
      <c r="P29" s="2"/>
    </row>
    <row r="30" spans="1:16" ht="15" customHeight="1">
      <c r="A30" s="9"/>
      <c r="B30" s="56" t="s">
        <v>19</v>
      </c>
      <c r="C30" s="329">
        <f>C18</f>
        <v>0</v>
      </c>
      <c r="D30" s="330"/>
      <c r="E30" s="18"/>
      <c r="F30" s="51" t="str">
        <f>IF(F28="","",F28)</f>
        <v>•</v>
      </c>
      <c r="G30" s="11"/>
      <c r="H30" s="325">
        <f>C26</f>
        <v>173.33333333333334</v>
      </c>
      <c r="I30" s="326"/>
      <c r="J30" s="11"/>
      <c r="K30" s="11"/>
      <c r="L30" s="11"/>
      <c r="M30" s="11"/>
      <c r="N30" s="11"/>
      <c r="O30" s="11"/>
      <c r="P30" s="2"/>
    </row>
    <row r="31" spans="1:16" ht="3" customHeight="1">
      <c r="A31" s="9"/>
      <c r="B31" s="56"/>
      <c r="C31" s="15"/>
      <c r="D31" s="15"/>
      <c r="E31" s="10"/>
      <c r="F31" s="10"/>
      <c r="G31" s="11"/>
      <c r="H31" s="11" t="s">
        <v>261</v>
      </c>
      <c r="I31" s="11"/>
      <c r="J31" s="11"/>
      <c r="K31" s="11"/>
      <c r="L31" s="11"/>
      <c r="M31" s="11"/>
      <c r="N31" s="11"/>
      <c r="O31" s="11"/>
      <c r="P31" s="2"/>
    </row>
    <row r="32" spans="1:16" ht="15" customHeight="1" thickBot="1">
      <c r="A32" s="9"/>
      <c r="B32" s="12" t="s">
        <v>19</v>
      </c>
      <c r="C32" s="327">
        <f>C30*H30</f>
        <v>0</v>
      </c>
      <c r="D32" s="328"/>
      <c r="E32" s="21"/>
      <c r="F32" s="53" t="s">
        <v>2</v>
      </c>
      <c r="G32" s="19"/>
      <c r="H32" s="11"/>
      <c r="I32" s="11"/>
      <c r="J32" s="11"/>
      <c r="K32" s="11"/>
      <c r="L32" s="11"/>
      <c r="M32" s="11"/>
      <c r="N32" s="11"/>
      <c r="O32" s="11"/>
      <c r="P32" s="2"/>
    </row>
    <row r="33" spans="1:16" ht="13.5" thickTop="1">
      <c r="A33" s="9"/>
      <c r="B33" s="9"/>
      <c r="C33" s="10"/>
      <c r="D33" s="10"/>
      <c r="E33" s="10"/>
      <c r="F33" s="10"/>
      <c r="G33" s="11"/>
      <c r="H33" s="11"/>
      <c r="I33" s="11"/>
      <c r="J33" s="11"/>
      <c r="K33" s="11"/>
      <c r="L33" s="11"/>
      <c r="M33" s="11"/>
      <c r="N33" s="11"/>
      <c r="O33" s="11"/>
      <c r="P33" s="2"/>
    </row>
    <row r="34" spans="1:16" ht="15" customHeight="1">
      <c r="A34" s="9" t="s">
        <v>21</v>
      </c>
      <c r="B34" s="9" t="s">
        <v>22</v>
      </c>
      <c r="C34" s="329" t="s">
        <v>105</v>
      </c>
      <c r="D34" s="330"/>
      <c r="E34" s="18"/>
      <c r="F34" s="104" t="s">
        <v>54</v>
      </c>
      <c r="G34" s="19"/>
      <c r="H34" s="329" t="s">
        <v>57</v>
      </c>
      <c r="I34" s="330"/>
      <c r="J34" s="11"/>
      <c r="K34" s="11"/>
      <c r="L34" s="11"/>
      <c r="M34" s="11"/>
      <c r="N34" s="11"/>
      <c r="O34" s="11"/>
      <c r="P34" s="2"/>
    </row>
    <row r="35" spans="1:16" ht="3" customHeight="1">
      <c r="A35" s="9"/>
      <c r="B35" s="9"/>
      <c r="C35" s="10"/>
      <c r="D35" s="10"/>
      <c r="E35" s="10"/>
      <c r="F35" s="10"/>
      <c r="G35" s="11"/>
      <c r="H35" s="11"/>
      <c r="I35" s="11"/>
      <c r="J35" s="11"/>
      <c r="K35" s="11"/>
      <c r="L35" s="11"/>
      <c r="M35" s="11"/>
      <c r="N35" s="11"/>
      <c r="O35" s="11"/>
      <c r="P35" s="2"/>
    </row>
    <row r="36" spans="1:16" ht="15" customHeight="1">
      <c r="A36" s="9"/>
      <c r="B36" s="9" t="s">
        <v>22</v>
      </c>
      <c r="C36" s="325">
        <f>H9</f>
        <v>2600</v>
      </c>
      <c r="D36" s="326"/>
      <c r="E36" s="10"/>
      <c r="F36" s="51" t="str">
        <f>IF(F34="","",F34)</f>
        <v>–</v>
      </c>
      <c r="G36" s="52"/>
      <c r="H36" s="325">
        <f>C32</f>
        <v>0</v>
      </c>
      <c r="I36" s="326"/>
      <c r="J36" s="11"/>
      <c r="K36" s="11"/>
      <c r="L36" s="11"/>
      <c r="M36" s="11"/>
      <c r="N36" s="11"/>
      <c r="O36" s="11"/>
      <c r="P36" s="2"/>
    </row>
    <row r="37" spans="1:16" ht="3" customHeight="1">
      <c r="A37" s="9"/>
      <c r="B37" s="9"/>
      <c r="C37" s="15"/>
      <c r="D37" s="15"/>
      <c r="E37" s="10"/>
      <c r="F37" s="15"/>
      <c r="G37" s="11"/>
      <c r="H37" s="11"/>
      <c r="I37" s="11"/>
      <c r="J37" s="11"/>
      <c r="K37" s="11"/>
      <c r="L37" s="11"/>
      <c r="M37" s="11"/>
      <c r="N37" s="11"/>
      <c r="O37" s="11"/>
      <c r="P37" s="2"/>
    </row>
    <row r="38" spans="1:16" ht="15" customHeight="1" thickBot="1">
      <c r="A38" s="9"/>
      <c r="B38" s="12" t="s">
        <v>26</v>
      </c>
      <c r="C38" s="327">
        <f>IF(C18&gt;=H11,1,C36-H36)</f>
        <v>2600</v>
      </c>
      <c r="D38" s="328"/>
      <c r="E38" s="13"/>
      <c r="F38" s="57" t="s">
        <v>2</v>
      </c>
      <c r="G38" s="11"/>
      <c r="H38" s="88" t="str">
        <f>IF(C18&gt;=H11,"Erinnerungswert!",IF(C38=H9,"ACHTUNG:   Zeitwert 1.1. bleibt leer! "&amp;DOLLAR(H9,2)&amp;" kommt in die Spalte 'Zugang'",""))</f>
        <v>ACHTUNG:   Zeitwert 1.1. bleibt leer! € 2.600,00 kommt in die Spalte 'Zugang'</v>
      </c>
      <c r="I38" s="88"/>
      <c r="J38" s="88"/>
      <c r="K38" s="88"/>
      <c r="L38" s="88"/>
      <c r="M38" s="88"/>
      <c r="N38" s="88"/>
      <c r="O38" s="88"/>
      <c r="P38" s="2"/>
    </row>
    <row r="39" spans="1:16" ht="13.5" customHeight="1" thickTop="1">
      <c r="A39" s="9"/>
      <c r="B39" s="9"/>
      <c r="C39" s="10"/>
      <c r="D39" s="10"/>
      <c r="E39" s="10"/>
      <c r="F39" s="10"/>
      <c r="G39" s="11"/>
      <c r="H39" s="88"/>
      <c r="I39" s="88"/>
      <c r="J39" s="88"/>
      <c r="K39" s="88"/>
      <c r="L39" s="88"/>
      <c r="M39" s="88"/>
      <c r="N39" s="88"/>
      <c r="O39" s="88"/>
      <c r="P39" s="2"/>
    </row>
    <row r="40" spans="1:16" ht="15" customHeight="1">
      <c r="A40" s="9" t="s">
        <v>23</v>
      </c>
      <c r="B40" s="9" t="s">
        <v>24</v>
      </c>
      <c r="C40" s="329" t="s">
        <v>87</v>
      </c>
      <c r="D40" s="330"/>
      <c r="E40" s="18"/>
      <c r="F40" s="104" t="s">
        <v>54</v>
      </c>
      <c r="G40" s="19"/>
      <c r="H40" s="329" t="s">
        <v>56</v>
      </c>
      <c r="I40" s="330"/>
      <c r="J40" s="11"/>
      <c r="K40" s="11"/>
      <c r="L40" s="11"/>
      <c r="M40" s="11"/>
      <c r="N40" s="11"/>
      <c r="O40" s="11"/>
      <c r="P40" s="2"/>
    </row>
    <row r="41" spans="1:16" ht="3" customHeight="1">
      <c r="A41" s="9"/>
      <c r="B41" s="9" t="s">
        <v>24</v>
      </c>
      <c r="C41" s="10"/>
      <c r="D41" s="10"/>
      <c r="E41" s="10"/>
      <c r="F41" s="10"/>
      <c r="G41" s="11"/>
      <c r="H41" s="11"/>
      <c r="I41" s="11"/>
      <c r="J41" s="11"/>
      <c r="K41" s="11"/>
      <c r="L41" s="11"/>
      <c r="M41" s="11"/>
      <c r="N41" s="11"/>
      <c r="O41" s="11"/>
      <c r="P41" s="2"/>
    </row>
    <row r="42" spans="1:16" ht="15" customHeight="1">
      <c r="A42" s="9"/>
      <c r="B42" s="9" t="s">
        <v>24</v>
      </c>
      <c r="C42" s="325">
        <f>C38</f>
        <v>2600</v>
      </c>
      <c r="D42" s="326"/>
      <c r="E42" s="10"/>
      <c r="F42" s="51" t="str">
        <f>IF(F40="","",F40)</f>
        <v>–</v>
      </c>
      <c r="G42" s="52"/>
      <c r="H42" s="325">
        <f>IF(C18&gt;=H11,0,C26)</f>
        <v>173.33333333333334</v>
      </c>
      <c r="I42" s="326"/>
      <c r="J42" s="11"/>
      <c r="K42" s="11"/>
      <c r="L42" s="11"/>
      <c r="M42" s="11"/>
      <c r="N42" s="11"/>
      <c r="O42" s="11"/>
      <c r="P42" s="2"/>
    </row>
    <row r="43" spans="1:16" ht="3" customHeight="1">
      <c r="A43" s="9"/>
      <c r="B43" s="9" t="s">
        <v>24</v>
      </c>
      <c r="C43" s="15"/>
      <c r="D43" s="15"/>
      <c r="E43" s="10"/>
      <c r="F43" s="15"/>
      <c r="G43" s="11"/>
      <c r="H43" s="11"/>
      <c r="I43" s="11"/>
      <c r="J43" s="11"/>
      <c r="K43" s="11"/>
      <c r="L43" s="11"/>
      <c r="M43" s="11"/>
      <c r="N43" s="11"/>
      <c r="O43" s="11"/>
      <c r="P43" s="2"/>
    </row>
    <row r="44" spans="1:16" ht="15" customHeight="1" thickBot="1">
      <c r="A44" s="9"/>
      <c r="B44" s="12" t="s">
        <v>25</v>
      </c>
      <c r="C44" s="327">
        <f>IF(C38&lt;=C26,1,C42-H42)</f>
        <v>2426.6666666666665</v>
      </c>
      <c r="D44" s="328"/>
      <c r="E44" s="13"/>
      <c r="F44" s="57" t="s">
        <v>2</v>
      </c>
      <c r="G44" s="11"/>
      <c r="H44" s="23">
        <f>IF(C38&lt;=C26,"Erinnerungswert!","")</f>
      </c>
      <c r="I44" s="11"/>
      <c r="J44" s="11"/>
      <c r="K44" s="11"/>
      <c r="L44" s="11"/>
      <c r="M44" s="11"/>
      <c r="N44" s="11"/>
      <c r="O44" s="11"/>
      <c r="P44" s="2"/>
    </row>
    <row r="45" spans="1:16" ht="60" customHeight="1" thickTop="1">
      <c r="A45" s="9"/>
      <c r="B45" s="9"/>
      <c r="C45" s="10"/>
      <c r="D45" s="10"/>
      <c r="E45" s="10"/>
      <c r="F45" s="10"/>
      <c r="G45" s="11"/>
      <c r="H45" s="11"/>
      <c r="I45" s="11"/>
      <c r="J45" s="11"/>
      <c r="K45" s="11"/>
      <c r="L45" s="11"/>
      <c r="M45" s="11"/>
      <c r="N45" s="11"/>
      <c r="O45" s="11"/>
      <c r="P45" s="2"/>
    </row>
    <row r="46" spans="1:16" ht="12.75" customHeight="1">
      <c r="A46" s="193" t="s">
        <v>0</v>
      </c>
      <c r="B46" s="194"/>
      <c r="C46" s="321" t="s">
        <v>1</v>
      </c>
      <c r="D46" s="61" t="s">
        <v>30</v>
      </c>
      <c r="E46" s="206" t="s">
        <v>88</v>
      </c>
      <c r="F46" s="206"/>
      <c r="G46" s="206"/>
      <c r="H46" s="62" t="s">
        <v>62</v>
      </c>
      <c r="I46" s="62" t="s">
        <v>17</v>
      </c>
      <c r="J46" s="89" t="s">
        <v>5</v>
      </c>
      <c r="K46" s="69" t="s">
        <v>7</v>
      </c>
      <c r="L46" s="62" t="s">
        <v>8</v>
      </c>
      <c r="M46" s="62" t="s">
        <v>9</v>
      </c>
      <c r="N46" s="62" t="s">
        <v>5</v>
      </c>
      <c r="O46" s="63" t="s">
        <v>7</v>
      </c>
      <c r="P46" s="2"/>
    </row>
    <row r="47" spans="1:16" ht="12.75" customHeight="1">
      <c r="A47" s="195"/>
      <c r="B47" s="318"/>
      <c r="C47" s="322"/>
      <c r="D47" s="59" t="s">
        <v>90</v>
      </c>
      <c r="E47" s="199" t="s">
        <v>42</v>
      </c>
      <c r="F47" s="199"/>
      <c r="G47" s="199"/>
      <c r="H47" s="60" t="s">
        <v>3</v>
      </c>
      <c r="I47" s="60" t="s">
        <v>3</v>
      </c>
      <c r="J47" s="90" t="s">
        <v>3</v>
      </c>
      <c r="K47" s="72" t="str">
        <f>"1.1."&amp;Jahr!E4</f>
        <v>1.1.</v>
      </c>
      <c r="L47" s="60" t="s">
        <v>3</v>
      </c>
      <c r="M47" s="60" t="s">
        <v>3</v>
      </c>
      <c r="N47" s="60" t="s">
        <v>3</v>
      </c>
      <c r="O47" s="64" t="str">
        <f>"31.12."&amp;Jahr!E4</f>
        <v>31.12.</v>
      </c>
      <c r="P47" s="2"/>
    </row>
    <row r="48" spans="1:16" ht="12.75">
      <c r="A48" s="319"/>
      <c r="B48" s="320"/>
      <c r="C48" s="323"/>
      <c r="D48" s="59" t="s">
        <v>91</v>
      </c>
      <c r="E48" s="199" t="s">
        <v>89</v>
      </c>
      <c r="F48" s="199"/>
      <c r="G48" s="199"/>
      <c r="H48" s="60" t="s">
        <v>2</v>
      </c>
      <c r="I48" s="60" t="s">
        <v>92</v>
      </c>
      <c r="J48" s="91" t="s">
        <v>6</v>
      </c>
      <c r="K48" s="70" t="s">
        <v>2</v>
      </c>
      <c r="L48" s="60" t="s">
        <v>2</v>
      </c>
      <c r="M48" s="60" t="s">
        <v>2</v>
      </c>
      <c r="N48" s="60" t="s">
        <v>2</v>
      </c>
      <c r="O48" s="65" t="s">
        <v>2</v>
      </c>
      <c r="P48" s="2"/>
    </row>
    <row r="49" spans="1:16" ht="30" customHeight="1">
      <c r="A49" s="269" t="str">
        <f>IF(D1="","",D1)</f>
        <v>Rohrdrainage - Sumpfwiese</v>
      </c>
      <c r="B49" s="218"/>
      <c r="C49" s="66">
        <f>IF(C11="","",C11)</f>
        <v>2007</v>
      </c>
      <c r="D49" s="66"/>
      <c r="E49" s="219"/>
      <c r="F49" s="219"/>
      <c r="G49" s="219"/>
      <c r="H49" s="68">
        <f>IF(H9="","",H9)</f>
        <v>2600</v>
      </c>
      <c r="I49" s="68">
        <f>IF(H11="","",H11)</f>
        <v>15</v>
      </c>
      <c r="J49" s="71">
        <f>IF(C26="","",C26)</f>
        <v>173.33333333333334</v>
      </c>
      <c r="K49" s="105">
        <f>IF(H38="ACHTUNG:   Zeitwert 1.1. bleibt leer! "&amp;DOLLAR(H9,2)&amp;" kommt in die Spalte 'Zugang'","",IF(C38="","",C38))</f>
      </c>
      <c r="L49" s="67">
        <f>IF(H38="ACHTUNG:   Zeitwert 1.1. bleibt leer! "&amp;DOLLAR(H9,2)&amp;" kommt in die Spalte 'Zugang'",H9,"")</f>
        <v>2600</v>
      </c>
      <c r="M49" s="67"/>
      <c r="N49" s="68">
        <f>IF(K49=1,"",J49)</f>
        <v>173.33333333333334</v>
      </c>
      <c r="O49" s="106">
        <f>IF(C44="","",C44)</f>
        <v>2426.6666666666665</v>
      </c>
      <c r="P49" s="2"/>
    </row>
    <row r="50" spans="1:16" ht="19.5" customHeight="1">
      <c r="A50" s="200" t="s">
        <v>10</v>
      </c>
      <c r="B50" s="201"/>
      <c r="C50" s="201"/>
      <c r="D50" s="201"/>
      <c r="E50" s="201"/>
      <c r="F50" s="201"/>
      <c r="G50" s="201"/>
      <c r="H50" s="201"/>
      <c r="I50" s="201"/>
      <c r="J50" s="202"/>
      <c r="K50" s="93">
        <f>IF(SUM(K49)=0,"",SUM(K49))</f>
      </c>
      <c r="L50" s="96">
        <f>IF(SUM(L49)=0,"",SUM(L49))</f>
        <v>2600</v>
      </c>
      <c r="M50" s="96">
        <f>IF(SUM(M49)=0,"",SUM(M49))</f>
      </c>
      <c r="N50" s="94">
        <f>IF(SUM(N49)=0,"",SUM(N49))</f>
        <v>173.33333333333334</v>
      </c>
      <c r="O50" s="95">
        <f>IF(SUM(O49)=0,"",SUM(O49))</f>
        <v>2426.6666666666665</v>
      </c>
      <c r="P50" s="2"/>
    </row>
    <row r="51" spans="1:16" ht="15">
      <c r="A51" s="36"/>
      <c r="B51" s="36"/>
      <c r="C51" s="37"/>
      <c r="D51" s="37"/>
      <c r="E51" s="37"/>
      <c r="F51" s="37"/>
      <c r="G51" s="38"/>
      <c r="H51" s="38"/>
      <c r="I51" s="38"/>
      <c r="J51" s="38"/>
      <c r="K51" s="38"/>
      <c r="L51" s="38"/>
      <c r="M51" s="38"/>
      <c r="N51" s="38"/>
      <c r="O51" s="8"/>
      <c r="P51" s="2"/>
    </row>
    <row r="52" ht="12.75" hidden="1"/>
    <row r="53" ht="12.75" hidden="1"/>
    <row r="54" ht="12.75" hidden="1"/>
  </sheetData>
  <sheetProtection sheet="1" objects="1" scenarios="1"/>
  <mergeCells count="37">
    <mergeCell ref="A49:B49"/>
    <mergeCell ref="E49:G49"/>
    <mergeCell ref="A50:J50"/>
    <mergeCell ref="A7:O7"/>
    <mergeCell ref="H14:I14"/>
    <mergeCell ref="H16:I16"/>
    <mergeCell ref="H28:I28"/>
    <mergeCell ref="H30:I30"/>
    <mergeCell ref="H34:I34"/>
    <mergeCell ref="H36:I36"/>
    <mergeCell ref="H40:I40"/>
    <mergeCell ref="H42:I42"/>
    <mergeCell ref="E46:G46"/>
    <mergeCell ref="C14:D14"/>
    <mergeCell ref="C16:D16"/>
    <mergeCell ref="C18:D18"/>
    <mergeCell ref="C20:D20"/>
    <mergeCell ref="C21:D21"/>
    <mergeCell ref="C23:D23"/>
    <mergeCell ref="C24:D24"/>
    <mergeCell ref="C36:D36"/>
    <mergeCell ref="C38:D38"/>
    <mergeCell ref="C40:D40"/>
    <mergeCell ref="C26:D26"/>
    <mergeCell ref="C28:D28"/>
    <mergeCell ref="C30:D30"/>
    <mergeCell ref="C32:D32"/>
    <mergeCell ref="D1:O1"/>
    <mergeCell ref="E47:G47"/>
    <mergeCell ref="E48:G48"/>
    <mergeCell ref="B20:B21"/>
    <mergeCell ref="C42:D42"/>
    <mergeCell ref="B23:B24"/>
    <mergeCell ref="C44:D44"/>
    <mergeCell ref="A46:B48"/>
    <mergeCell ref="C46:C48"/>
    <mergeCell ref="C34:D34"/>
  </mergeCells>
  <conditionalFormatting sqref="H14:I14 C14:D14 H16:I16 C16:D16 C28:D28 C30:D30 F28 F30 H28:I28 H30:I30 C34:D34 C36:D36 F34 F36 H34:I34 H36:I36 F14 F16 C40:D40 C42:D42 F40 F42 H40:I40 H42:I42">
    <cfRule type="cellIs" priority="1" dxfId="0" operator="notEqual" stopIfTrue="1">
      <formula>""</formula>
    </cfRule>
  </conditionalFormatting>
  <conditionalFormatting sqref="C20:D20 C23:D23 C18:D18 C26:D26 C32:D32 C38:D38 C44:D44">
    <cfRule type="cellIs" priority="2" dxfId="1" operator="notEqual" stopIfTrue="1">
      <formula>""</formula>
    </cfRule>
  </conditionalFormatting>
  <conditionalFormatting sqref="C21:D21 C24:D24">
    <cfRule type="cellIs" priority="3" dxfId="2" operator="notEqual" stopIfTrue="1">
      <formula>""</formula>
    </cfRule>
  </conditionalFormatting>
  <conditionalFormatting sqref="H38">
    <cfRule type="cellIs" priority="4" dxfId="3" operator="equal" stopIfTrue="1">
      <formula>"Erinnerungswert!"</formula>
    </cfRule>
  </conditionalFormatting>
  <dataValidations count="2">
    <dataValidation type="list" allowBlank="1" showInputMessage="1" showErrorMessage="1" sqref="C40 C34 C14 H14 C20:C21 H28 C28 H34 H40">
      <formula1>Operanden</formula1>
    </dataValidation>
    <dataValidation type="list" allowBlank="1" showInputMessage="1" showErrorMessage="1" sqref="F14 F28 F34 F40">
      <formula1>Operatoren</formula1>
    </dataValidation>
  </dataValidations>
  <printOptions/>
  <pageMargins left="0.3937007874015748" right="0.3937007874015748" top="0.7874015748031497" bottom="0.7874015748031497" header="0" footer="0.3937007874015748"/>
  <pageSetup blackAndWhite="1" fitToHeight="1" fitToWidth="1" horizontalDpi="300" verticalDpi="300" orientation="portrait" paperSize="9" scale="76" r:id="rId2"/>
  <headerFooter alignWithMargins="0">
    <oddFooter>&amp;L&amp;"Arial,Kursiv"&amp;8&amp;D - &amp;T&amp;R&amp;"Arial,Fett Kursiv"&amp;8© Wolfgang Harasleben</oddFooter>
  </headerFooter>
  <drawing r:id="rId1"/>
</worksheet>
</file>

<file path=xl/worksheets/sheet5.xml><?xml version="1.0" encoding="utf-8"?>
<worksheet xmlns="http://schemas.openxmlformats.org/spreadsheetml/2006/main" xmlns:r="http://schemas.openxmlformats.org/officeDocument/2006/relationships">
  <sheetPr>
    <tabColor indexed="10"/>
    <pageSetUpPr fitToPage="1"/>
  </sheetPr>
  <dimension ref="A1:P51"/>
  <sheetViews>
    <sheetView showGridLines="0" showRowColHeaders="0" workbookViewId="0" topLeftCell="A1">
      <pane ySplit="12" topLeftCell="BM13" activePane="bottomLeft" state="frozen"/>
      <selection pane="topLeft" activeCell="E32" sqref="E32:G32"/>
      <selection pane="bottomLeft" activeCell="D1" sqref="D1:O1"/>
    </sheetView>
  </sheetViews>
  <sheetFormatPr defaultColWidth="11.421875" defaultRowHeight="12.75" zeroHeight="1"/>
  <cols>
    <col min="1" max="4" width="10.7109375" style="1" customWidth="1"/>
    <col min="5" max="5" width="1.7109375" style="1" customWidth="1"/>
    <col min="6" max="6" width="5.7109375" style="1" customWidth="1"/>
    <col min="7" max="7" width="1.7109375" style="1" customWidth="1"/>
    <col min="8" max="15" width="10.7109375" style="1" customWidth="1"/>
    <col min="16" max="16" width="11.421875" style="1" customWidth="1"/>
    <col min="17" max="16384" width="11.421875" style="1" hidden="1" customWidth="1"/>
  </cols>
  <sheetData>
    <row r="1" spans="1:16" ht="27">
      <c r="A1" s="16" t="s">
        <v>12</v>
      </c>
      <c r="B1" s="17"/>
      <c r="C1" s="17">
        <v>2</v>
      </c>
      <c r="D1" s="301" t="s">
        <v>93</v>
      </c>
      <c r="E1" s="301"/>
      <c r="F1" s="301"/>
      <c r="G1" s="301"/>
      <c r="H1" s="301"/>
      <c r="I1" s="301"/>
      <c r="J1" s="301"/>
      <c r="K1" s="301"/>
      <c r="L1" s="301"/>
      <c r="M1" s="301"/>
      <c r="N1" s="301"/>
      <c r="O1" s="301"/>
      <c r="P1" s="2"/>
    </row>
    <row r="2" spans="1:16" ht="4.5" customHeight="1">
      <c r="A2" s="28"/>
      <c r="B2" s="29"/>
      <c r="C2" s="29"/>
      <c r="D2" s="29"/>
      <c r="E2" s="29"/>
      <c r="F2" s="29"/>
      <c r="G2" s="29"/>
      <c r="H2" s="29"/>
      <c r="I2" s="29"/>
      <c r="J2" s="29"/>
      <c r="K2" s="29"/>
      <c r="L2" s="29"/>
      <c r="M2" s="29"/>
      <c r="N2" s="29"/>
      <c r="O2" s="29"/>
      <c r="P2" s="2"/>
    </row>
    <row r="3" spans="1:16" ht="15.75">
      <c r="A3" s="35" t="s">
        <v>43</v>
      </c>
      <c r="B3" s="32"/>
      <c r="C3" s="33"/>
      <c r="D3" s="33"/>
      <c r="E3" s="33"/>
      <c r="F3" s="33"/>
      <c r="G3" s="34"/>
      <c r="H3" s="34"/>
      <c r="I3" s="34"/>
      <c r="J3" s="34"/>
      <c r="K3" s="34"/>
      <c r="L3" s="34"/>
      <c r="M3" s="34"/>
      <c r="N3" s="34"/>
      <c r="O3" s="34"/>
      <c r="P3" s="2"/>
    </row>
    <row r="4" spans="1:16" ht="15.75">
      <c r="A4" s="35" t="s">
        <v>206</v>
      </c>
      <c r="B4" s="32"/>
      <c r="C4" s="33"/>
      <c r="D4" s="33"/>
      <c r="E4" s="33"/>
      <c r="F4" s="33"/>
      <c r="G4" s="34"/>
      <c r="H4" s="34"/>
      <c r="I4" s="34"/>
      <c r="J4" s="34"/>
      <c r="K4" s="34"/>
      <c r="L4" s="34"/>
      <c r="M4" s="34"/>
      <c r="N4" s="34"/>
      <c r="O4" s="34"/>
      <c r="P4" s="2"/>
    </row>
    <row r="5" spans="1:16" ht="15.75">
      <c r="A5" s="35" t="s">
        <v>45</v>
      </c>
      <c r="B5" s="32"/>
      <c r="C5" s="33"/>
      <c r="D5" s="33"/>
      <c r="E5" s="33"/>
      <c r="F5" s="33"/>
      <c r="G5" s="34"/>
      <c r="H5" s="34"/>
      <c r="I5" s="34"/>
      <c r="J5" s="34"/>
      <c r="K5" s="34"/>
      <c r="L5" s="34"/>
      <c r="M5" s="34"/>
      <c r="N5" s="34"/>
      <c r="O5" s="34"/>
      <c r="P5" s="2"/>
    </row>
    <row r="6" spans="1:16" ht="4.5" customHeight="1">
      <c r="A6" s="31"/>
      <c r="B6" s="32"/>
      <c r="C6" s="33"/>
      <c r="D6" s="33"/>
      <c r="E6" s="33"/>
      <c r="F6" s="33"/>
      <c r="G6" s="34"/>
      <c r="H6" s="34"/>
      <c r="I6" s="34"/>
      <c r="J6" s="34"/>
      <c r="K6" s="34"/>
      <c r="L6" s="34"/>
      <c r="M6" s="34"/>
      <c r="N6" s="34"/>
      <c r="O6" s="34"/>
      <c r="P6" s="2"/>
    </row>
    <row r="7" spans="1:16" ht="36" customHeight="1">
      <c r="A7" s="203" t="str">
        <f>"Der Neuwert (Herstellungswert) für die im ersten Halbjahr "&amp;C11&amp;" errichtete und in Betrieb genommene '"&amp;UPPER(D1)&amp;"' beträgt laut Rechnung "&amp;DOLLAR(H9,2)&amp;". Die Nutzungsdauer wird mit "&amp;H11&amp;" Jahren festgelegt."</f>
        <v>Der Neuwert (Herstellungswert) für die im ersten Halbjahr 2005 errichtete und in Betrieb genommene 'MAULWURFSDRAINAGE - HOFACKER' beträgt laut Rechnung € 12.400,00. Die Nutzungsdauer wird mit 5 Jahren festgelegt.</v>
      </c>
      <c r="B7" s="203"/>
      <c r="C7" s="203"/>
      <c r="D7" s="203"/>
      <c r="E7" s="203"/>
      <c r="F7" s="203"/>
      <c r="G7" s="203"/>
      <c r="H7" s="203"/>
      <c r="I7" s="203"/>
      <c r="J7" s="203"/>
      <c r="K7" s="203"/>
      <c r="L7" s="203"/>
      <c r="M7" s="203"/>
      <c r="N7" s="203"/>
      <c r="O7" s="203"/>
      <c r="P7" s="2"/>
    </row>
    <row r="8" spans="1:16" ht="15">
      <c r="A8" s="5"/>
      <c r="B8" s="6"/>
      <c r="C8" s="7"/>
      <c r="D8" s="7"/>
      <c r="E8" s="7"/>
      <c r="F8" s="7"/>
      <c r="G8" s="8"/>
      <c r="H8" s="8"/>
      <c r="I8" s="8"/>
      <c r="J8" s="8"/>
      <c r="K8" s="8"/>
      <c r="L8" s="8"/>
      <c r="M8" s="8"/>
      <c r="N8" s="8"/>
      <c r="O8" s="8"/>
      <c r="P8" s="2"/>
    </row>
    <row r="9" spans="1:16" ht="15">
      <c r="A9" s="80"/>
      <c r="B9" s="81" t="s">
        <v>94</v>
      </c>
      <c r="C9" s="30">
        <f>IF(Jahr!D4="","",Jahr!D4)</f>
        <v>2007</v>
      </c>
      <c r="D9" s="82"/>
      <c r="E9" s="82"/>
      <c r="F9" s="80"/>
      <c r="G9" s="81" t="s">
        <v>96</v>
      </c>
      <c r="H9" s="78">
        <v>12400</v>
      </c>
      <c r="I9" s="83" t="s">
        <v>28</v>
      </c>
      <c r="J9" s="82"/>
      <c r="K9" s="82"/>
      <c r="L9" s="84"/>
      <c r="M9" s="84"/>
      <c r="N9" s="84"/>
      <c r="O9" s="84"/>
      <c r="P9" s="2"/>
    </row>
    <row r="10" spans="1:16" ht="3.75" customHeight="1">
      <c r="A10" s="80"/>
      <c r="B10" s="81"/>
      <c r="C10" s="80"/>
      <c r="D10" s="82"/>
      <c r="E10" s="82"/>
      <c r="F10" s="80"/>
      <c r="G10" s="81"/>
      <c r="H10" s="80"/>
      <c r="I10" s="85"/>
      <c r="J10" s="82"/>
      <c r="K10" s="82"/>
      <c r="L10" s="84"/>
      <c r="M10" s="84"/>
      <c r="N10" s="84"/>
      <c r="O10" s="84"/>
      <c r="P10" s="2"/>
    </row>
    <row r="11" spans="1:16" ht="15">
      <c r="A11" s="80"/>
      <c r="B11" s="81" t="s">
        <v>95</v>
      </c>
      <c r="C11" s="79">
        <v>2005</v>
      </c>
      <c r="D11" s="84"/>
      <c r="E11" s="82"/>
      <c r="F11" s="80"/>
      <c r="G11" s="81" t="s">
        <v>97</v>
      </c>
      <c r="H11" s="79">
        <v>5</v>
      </c>
      <c r="I11" s="86" t="s">
        <v>27</v>
      </c>
      <c r="J11" s="82"/>
      <c r="K11" s="87"/>
      <c r="L11" s="84"/>
      <c r="M11" s="84"/>
      <c r="N11" s="84"/>
      <c r="O11" s="84"/>
      <c r="P11" s="2"/>
    </row>
    <row r="12" spans="1:16" ht="27" customHeight="1">
      <c r="A12" s="5"/>
      <c r="B12" s="6"/>
      <c r="C12" s="7"/>
      <c r="D12" s="7"/>
      <c r="E12" s="7"/>
      <c r="F12" s="7"/>
      <c r="G12" s="8"/>
      <c r="H12" s="8"/>
      <c r="I12" s="8"/>
      <c r="J12" s="8"/>
      <c r="K12" s="8"/>
      <c r="L12" s="8"/>
      <c r="M12" s="8"/>
      <c r="N12" s="8"/>
      <c r="O12" s="8"/>
      <c r="P12" s="2"/>
    </row>
    <row r="13" spans="1:16" ht="9.75" customHeight="1">
      <c r="A13" s="24"/>
      <c r="B13" s="25"/>
      <c r="C13" s="26"/>
      <c r="D13" s="26"/>
      <c r="E13" s="26"/>
      <c r="F13" s="26"/>
      <c r="G13" s="27"/>
      <c r="H13" s="27"/>
      <c r="I13" s="27"/>
      <c r="J13" s="27"/>
      <c r="K13" s="27"/>
      <c r="L13" s="27"/>
      <c r="M13" s="27"/>
      <c r="N13" s="27"/>
      <c r="O13" s="27"/>
      <c r="P13" s="2"/>
    </row>
    <row r="14" spans="1:16" ht="15" customHeight="1">
      <c r="A14" s="55" t="s">
        <v>13</v>
      </c>
      <c r="B14" s="55" t="s">
        <v>14</v>
      </c>
      <c r="C14" s="204"/>
      <c r="D14" s="204"/>
      <c r="E14" s="18"/>
      <c r="F14" s="109"/>
      <c r="G14" s="19"/>
      <c r="H14" s="204"/>
      <c r="I14" s="204"/>
      <c r="J14" s="19"/>
      <c r="K14" s="134" t="s">
        <v>106</v>
      </c>
      <c r="L14" s="135"/>
      <c r="M14" s="135"/>
      <c r="N14" s="136"/>
      <c r="O14" s="19"/>
      <c r="P14" s="2"/>
    </row>
    <row r="15" spans="1:16" ht="3" customHeight="1">
      <c r="A15" s="14"/>
      <c r="B15" s="55"/>
      <c r="C15" s="18"/>
      <c r="D15" s="18"/>
      <c r="E15" s="18"/>
      <c r="F15" s="18"/>
      <c r="G15" s="19"/>
      <c r="H15" s="18"/>
      <c r="I15" s="18"/>
      <c r="J15" s="19"/>
      <c r="K15" s="137"/>
      <c r="L15" s="128"/>
      <c r="M15" s="128"/>
      <c r="N15" s="138"/>
      <c r="O15" s="19"/>
      <c r="P15" s="2"/>
    </row>
    <row r="16" spans="1:16" ht="15" customHeight="1">
      <c r="A16" s="14"/>
      <c r="B16" s="55" t="s">
        <v>14</v>
      </c>
      <c r="C16" s="204"/>
      <c r="D16" s="204"/>
      <c r="E16" s="18"/>
      <c r="F16" s="111">
        <f>IF(F14="","",F14)</f>
      </c>
      <c r="G16" s="19"/>
      <c r="H16" s="204"/>
      <c r="I16" s="204"/>
      <c r="J16" s="19"/>
      <c r="K16" s="139" t="s">
        <v>107</v>
      </c>
      <c r="L16" s="128"/>
      <c r="M16" s="128"/>
      <c r="N16" s="138"/>
      <c r="O16" s="19"/>
      <c r="P16" s="2"/>
    </row>
    <row r="17" spans="1:16" ht="3" customHeight="1">
      <c r="A17" s="14"/>
      <c r="B17" s="55"/>
      <c r="C17" s="18"/>
      <c r="D17" s="18"/>
      <c r="E17" s="18"/>
      <c r="F17" s="18" t="s">
        <v>41</v>
      </c>
      <c r="G17" s="19"/>
      <c r="H17" s="19"/>
      <c r="I17" s="19"/>
      <c r="J17" s="19"/>
      <c r="K17" s="140"/>
      <c r="L17" s="128"/>
      <c r="M17" s="128"/>
      <c r="N17" s="138"/>
      <c r="O17" s="19"/>
      <c r="P17" s="2"/>
    </row>
    <row r="18" spans="1:16" ht="15" customHeight="1" thickBot="1">
      <c r="A18" s="14"/>
      <c r="B18" s="20" t="s">
        <v>14</v>
      </c>
      <c r="C18" s="207"/>
      <c r="D18" s="207"/>
      <c r="E18" s="53"/>
      <c r="F18" s="53" t="s">
        <v>4</v>
      </c>
      <c r="G18" s="53"/>
      <c r="H18" s="58"/>
      <c r="I18" s="58"/>
      <c r="J18" s="22"/>
      <c r="K18" s="139" t="s">
        <v>103</v>
      </c>
      <c r="L18" s="128"/>
      <c r="M18" s="128"/>
      <c r="N18" s="138"/>
      <c r="O18" s="19"/>
      <c r="P18" s="2"/>
    </row>
    <row r="19" spans="1:16" ht="13.5" thickTop="1">
      <c r="A19" s="14"/>
      <c r="B19" s="14"/>
      <c r="C19" s="18"/>
      <c r="D19" s="18"/>
      <c r="E19" s="18"/>
      <c r="F19" s="18"/>
      <c r="G19" s="19"/>
      <c r="H19" s="19"/>
      <c r="I19" s="19"/>
      <c r="J19" s="19"/>
      <c r="K19" s="141" t="s">
        <v>104</v>
      </c>
      <c r="L19" s="142"/>
      <c r="M19" s="142"/>
      <c r="N19" s="143"/>
      <c r="O19" s="19"/>
      <c r="P19" s="2"/>
    </row>
    <row r="20" spans="1:16" ht="15" customHeight="1">
      <c r="A20" s="55" t="s">
        <v>15</v>
      </c>
      <c r="B20" s="192" t="s">
        <v>16</v>
      </c>
      <c r="C20" s="196"/>
      <c r="D20" s="196"/>
      <c r="E20" s="18"/>
      <c r="F20" s="18"/>
      <c r="G20" s="19"/>
      <c r="H20" s="19"/>
      <c r="I20" s="19"/>
      <c r="J20" s="19"/>
      <c r="K20" s="19"/>
      <c r="L20" s="19"/>
      <c r="M20" s="19"/>
      <c r="N20" s="19"/>
      <c r="O20" s="19"/>
      <c r="P20" s="2"/>
    </row>
    <row r="21" spans="1:16" ht="15" customHeight="1">
      <c r="A21" s="14"/>
      <c r="B21" s="192"/>
      <c r="C21" s="204"/>
      <c r="D21" s="204"/>
      <c r="E21" s="18"/>
      <c r="F21" s="18"/>
      <c r="G21" s="19"/>
      <c r="H21" s="19"/>
      <c r="I21" s="19"/>
      <c r="J21" s="19"/>
      <c r="K21" s="19"/>
      <c r="L21" s="19"/>
      <c r="M21" s="19"/>
      <c r="N21" s="19"/>
      <c r="O21" s="19"/>
      <c r="P21" s="2"/>
    </row>
    <row r="22" spans="1:16" ht="3" customHeight="1">
      <c r="A22" s="14"/>
      <c r="B22" s="55"/>
      <c r="C22" s="18"/>
      <c r="D22" s="18"/>
      <c r="E22" s="18"/>
      <c r="F22" s="18"/>
      <c r="G22" s="19"/>
      <c r="H22" s="19"/>
      <c r="I22" s="19"/>
      <c r="J22" s="19"/>
      <c r="K22" s="19"/>
      <c r="L22" s="19"/>
      <c r="M22" s="19"/>
      <c r="N22" s="19"/>
      <c r="O22" s="19"/>
      <c r="P22" s="2"/>
    </row>
    <row r="23" spans="1:16" ht="15" customHeight="1">
      <c r="A23" s="14"/>
      <c r="B23" s="192" t="s">
        <v>16</v>
      </c>
      <c r="C23" s="197"/>
      <c r="D23" s="197"/>
      <c r="E23" s="18"/>
      <c r="F23" s="18"/>
      <c r="G23" s="19"/>
      <c r="H23" s="19"/>
      <c r="I23" s="19"/>
      <c r="J23" s="19"/>
      <c r="K23" s="19"/>
      <c r="L23" s="19"/>
      <c r="M23" s="19"/>
      <c r="N23" s="19"/>
      <c r="O23" s="19"/>
      <c r="P23" s="2"/>
    </row>
    <row r="24" spans="1:16" ht="15" customHeight="1">
      <c r="A24" s="14"/>
      <c r="B24" s="192"/>
      <c r="C24" s="204"/>
      <c r="D24" s="204"/>
      <c r="E24" s="18"/>
      <c r="F24" s="18"/>
      <c r="G24" s="19"/>
      <c r="H24" s="19"/>
      <c r="I24" s="19"/>
      <c r="J24" s="19"/>
      <c r="K24" s="19"/>
      <c r="L24" s="19"/>
      <c r="M24" s="19"/>
      <c r="N24" s="19"/>
      <c r="O24" s="19"/>
      <c r="P24" s="2"/>
    </row>
    <row r="25" spans="1:16" ht="3" customHeight="1">
      <c r="A25" s="14"/>
      <c r="B25" s="55"/>
      <c r="C25" s="18"/>
      <c r="D25" s="18"/>
      <c r="E25" s="18"/>
      <c r="F25" s="18"/>
      <c r="G25" s="19"/>
      <c r="H25" s="19"/>
      <c r="I25" s="19"/>
      <c r="J25" s="19"/>
      <c r="K25" s="19"/>
      <c r="L25" s="19"/>
      <c r="M25" s="19"/>
      <c r="N25" s="19"/>
      <c r="O25" s="19"/>
      <c r="P25" s="2"/>
    </row>
    <row r="26" spans="1:16" ht="15" customHeight="1" thickBot="1">
      <c r="A26" s="14"/>
      <c r="B26" s="20" t="s">
        <v>16</v>
      </c>
      <c r="C26" s="198"/>
      <c r="D26" s="198"/>
      <c r="E26" s="21"/>
      <c r="F26" s="53" t="s">
        <v>2</v>
      </c>
      <c r="G26" s="19"/>
      <c r="H26" s="23">
        <f>IF(C18&gt;=H11,"ACHTUNG:   Keine Afa mehr!","")</f>
      </c>
      <c r="I26" s="19"/>
      <c r="J26" s="19"/>
      <c r="K26" s="19"/>
      <c r="L26" s="19"/>
      <c r="M26" s="19"/>
      <c r="N26" s="19"/>
      <c r="O26" s="19"/>
      <c r="P26" s="2"/>
    </row>
    <row r="27" spans="1:16" ht="13.5" thickTop="1">
      <c r="A27" s="14"/>
      <c r="B27" s="14"/>
      <c r="C27" s="18"/>
      <c r="D27" s="18"/>
      <c r="E27" s="18"/>
      <c r="F27" s="18"/>
      <c r="G27" s="19"/>
      <c r="H27" s="19"/>
      <c r="I27" s="19"/>
      <c r="J27" s="19"/>
      <c r="K27" s="19"/>
      <c r="L27" s="19"/>
      <c r="M27" s="19"/>
      <c r="N27" s="19"/>
      <c r="O27" s="19"/>
      <c r="P27" s="2"/>
    </row>
    <row r="28" spans="1:16" ht="15" customHeight="1">
      <c r="A28" s="56" t="s">
        <v>18</v>
      </c>
      <c r="B28" s="56" t="s">
        <v>19</v>
      </c>
      <c r="C28" s="204"/>
      <c r="D28" s="204"/>
      <c r="E28" s="18"/>
      <c r="F28" s="109"/>
      <c r="G28" s="19"/>
      <c r="H28" s="204"/>
      <c r="I28" s="204"/>
      <c r="J28" s="11"/>
      <c r="K28" s="11"/>
      <c r="L28" s="11"/>
      <c r="M28" s="11"/>
      <c r="N28" s="11"/>
      <c r="O28" s="11"/>
      <c r="P28" s="2"/>
    </row>
    <row r="29" spans="1:16" ht="3" customHeight="1">
      <c r="A29" s="9"/>
      <c r="B29" s="56"/>
      <c r="C29" s="10"/>
      <c r="D29" s="10"/>
      <c r="E29" s="10"/>
      <c r="F29" s="10"/>
      <c r="G29" s="11"/>
      <c r="H29" s="11"/>
      <c r="I29" s="11"/>
      <c r="J29" s="11"/>
      <c r="K29" s="11"/>
      <c r="L29" s="11"/>
      <c r="M29" s="11"/>
      <c r="N29" s="11"/>
      <c r="O29" s="11"/>
      <c r="P29" s="2"/>
    </row>
    <row r="30" spans="1:16" ht="15" customHeight="1">
      <c r="A30" s="9"/>
      <c r="B30" s="56" t="s">
        <v>19</v>
      </c>
      <c r="C30" s="204"/>
      <c r="D30" s="204"/>
      <c r="E30" s="18"/>
      <c r="F30" s="111">
        <f>IF(F28="","",F28)</f>
      </c>
      <c r="G30" s="11"/>
      <c r="H30" s="205"/>
      <c r="I30" s="205"/>
      <c r="J30" s="11"/>
      <c r="K30" s="11"/>
      <c r="L30" s="11"/>
      <c r="M30" s="11"/>
      <c r="N30" s="11"/>
      <c r="O30" s="11"/>
      <c r="P30" s="2"/>
    </row>
    <row r="31" spans="1:16" ht="3" customHeight="1">
      <c r="A31" s="9"/>
      <c r="B31" s="56"/>
      <c r="C31" s="15"/>
      <c r="D31" s="15"/>
      <c r="E31" s="10"/>
      <c r="F31" s="112"/>
      <c r="G31" s="11"/>
      <c r="H31" s="11" t="s">
        <v>261</v>
      </c>
      <c r="I31" s="11"/>
      <c r="J31" s="11"/>
      <c r="K31" s="11"/>
      <c r="L31" s="11"/>
      <c r="M31" s="11"/>
      <c r="N31" s="11"/>
      <c r="O31" s="11"/>
      <c r="P31" s="2"/>
    </row>
    <row r="32" spans="1:16" ht="15" customHeight="1" thickBot="1">
      <c r="A32" s="9"/>
      <c r="B32" s="12" t="s">
        <v>19</v>
      </c>
      <c r="C32" s="198"/>
      <c r="D32" s="198"/>
      <c r="E32" s="21"/>
      <c r="F32" s="53" t="s">
        <v>2</v>
      </c>
      <c r="G32" s="19"/>
      <c r="H32" s="11"/>
      <c r="I32" s="11"/>
      <c r="J32" s="11"/>
      <c r="K32" s="11"/>
      <c r="L32" s="11"/>
      <c r="M32" s="11"/>
      <c r="N32" s="11"/>
      <c r="O32" s="11"/>
      <c r="P32" s="2"/>
    </row>
    <row r="33" spans="1:16" ht="13.5" thickTop="1">
      <c r="A33" s="9"/>
      <c r="B33" s="9"/>
      <c r="C33" s="10"/>
      <c r="D33" s="10"/>
      <c r="E33" s="10"/>
      <c r="F33" s="10"/>
      <c r="G33" s="11"/>
      <c r="H33" s="11"/>
      <c r="I33" s="11"/>
      <c r="J33" s="11"/>
      <c r="K33" s="11"/>
      <c r="L33" s="11"/>
      <c r="M33" s="11"/>
      <c r="N33" s="11"/>
      <c r="O33" s="11"/>
      <c r="P33" s="2"/>
    </row>
    <row r="34" spans="1:16" ht="15" customHeight="1">
      <c r="A34" s="9" t="s">
        <v>21</v>
      </c>
      <c r="B34" s="9" t="s">
        <v>22</v>
      </c>
      <c r="C34" s="204"/>
      <c r="D34" s="204"/>
      <c r="E34" s="111"/>
      <c r="F34" s="109"/>
      <c r="G34" s="113"/>
      <c r="H34" s="204"/>
      <c r="I34" s="204"/>
      <c r="J34" s="11"/>
      <c r="K34" s="11"/>
      <c r="L34" s="11"/>
      <c r="M34" s="11"/>
      <c r="N34" s="11"/>
      <c r="O34" s="11"/>
      <c r="P34" s="2"/>
    </row>
    <row r="35" spans="1:16" ht="3" customHeight="1">
      <c r="A35" s="9"/>
      <c r="B35" s="9"/>
      <c r="C35" s="112"/>
      <c r="D35" s="112"/>
      <c r="E35" s="112"/>
      <c r="F35" s="112"/>
      <c r="G35" s="114"/>
      <c r="H35" s="114"/>
      <c r="I35" s="114"/>
      <c r="J35" s="11"/>
      <c r="K35" s="11"/>
      <c r="L35" s="11"/>
      <c r="M35" s="11"/>
      <c r="N35" s="11"/>
      <c r="O35" s="11"/>
      <c r="P35" s="2"/>
    </row>
    <row r="36" spans="1:16" ht="15" customHeight="1">
      <c r="A36" s="9"/>
      <c r="B36" s="9" t="s">
        <v>22</v>
      </c>
      <c r="C36" s="205"/>
      <c r="D36" s="205"/>
      <c r="E36" s="112"/>
      <c r="F36" s="111">
        <f>IF(F34="","",F34)</f>
      </c>
      <c r="G36" s="115"/>
      <c r="H36" s="205"/>
      <c r="I36" s="205"/>
      <c r="J36" s="11"/>
      <c r="K36" s="11"/>
      <c r="L36" s="11"/>
      <c r="M36" s="11"/>
      <c r="N36" s="11"/>
      <c r="O36" s="11"/>
      <c r="P36" s="2"/>
    </row>
    <row r="37" spans="1:16" ht="3" customHeight="1">
      <c r="A37" s="9"/>
      <c r="B37" s="9"/>
      <c r="C37" s="116"/>
      <c r="D37" s="116"/>
      <c r="E37" s="112"/>
      <c r="F37" s="116"/>
      <c r="G37" s="114"/>
      <c r="H37" s="114"/>
      <c r="I37" s="114"/>
      <c r="J37" s="11"/>
      <c r="K37" s="11"/>
      <c r="L37" s="11"/>
      <c r="M37" s="11"/>
      <c r="N37" s="11"/>
      <c r="O37" s="11"/>
      <c r="P37" s="2"/>
    </row>
    <row r="38" spans="1:16" ht="15" customHeight="1" thickBot="1">
      <c r="A38" s="9"/>
      <c r="B38" s="12" t="s">
        <v>26</v>
      </c>
      <c r="C38" s="198"/>
      <c r="D38" s="198"/>
      <c r="E38" s="13"/>
      <c r="F38" s="57" t="s">
        <v>2</v>
      </c>
      <c r="G38" s="114"/>
      <c r="H38" s="117">
        <f>IF(C18&gt;=H11,"Erinnerungswert!",IF(C38=H9,"ACHTUNG:   Zeitwert 1.1. bleibt leer! "&amp;DOLLAR(H9,2)&amp;" kommt in die Spalte 'Zugang'",""))</f>
      </c>
      <c r="I38" s="117"/>
      <c r="J38" s="88"/>
      <c r="K38" s="88"/>
      <c r="L38" s="88"/>
      <c r="M38" s="88"/>
      <c r="N38" s="88"/>
      <c r="O38" s="88"/>
      <c r="P38" s="2"/>
    </row>
    <row r="39" spans="1:16" ht="13.5" customHeight="1" thickTop="1">
      <c r="A39" s="9"/>
      <c r="B39" s="9"/>
      <c r="C39" s="10"/>
      <c r="D39" s="10"/>
      <c r="E39" s="10"/>
      <c r="F39" s="10"/>
      <c r="G39" s="11"/>
      <c r="H39" s="88"/>
      <c r="I39" s="88"/>
      <c r="J39" s="88"/>
      <c r="K39" s="88"/>
      <c r="L39" s="88"/>
      <c r="M39" s="88"/>
      <c r="N39" s="88"/>
      <c r="O39" s="88"/>
      <c r="P39" s="2"/>
    </row>
    <row r="40" spans="1:16" ht="15" customHeight="1">
      <c r="A40" s="9" t="s">
        <v>23</v>
      </c>
      <c r="B40" s="9" t="s">
        <v>24</v>
      </c>
      <c r="C40" s="204"/>
      <c r="D40" s="204"/>
      <c r="E40" s="111"/>
      <c r="F40" s="109"/>
      <c r="G40" s="113"/>
      <c r="H40" s="204"/>
      <c r="I40" s="204"/>
      <c r="J40" s="11"/>
      <c r="K40" s="11"/>
      <c r="L40" s="11"/>
      <c r="M40" s="11"/>
      <c r="N40" s="11"/>
      <c r="O40" s="11"/>
      <c r="P40" s="2"/>
    </row>
    <row r="41" spans="1:16" ht="3" customHeight="1">
      <c r="A41" s="9"/>
      <c r="B41" s="9" t="s">
        <v>24</v>
      </c>
      <c r="C41" s="112"/>
      <c r="D41" s="112"/>
      <c r="E41" s="112"/>
      <c r="F41" s="112"/>
      <c r="G41" s="114"/>
      <c r="H41" s="114"/>
      <c r="I41" s="114"/>
      <c r="J41" s="11"/>
      <c r="K41" s="11"/>
      <c r="L41" s="11"/>
      <c r="M41" s="11"/>
      <c r="N41" s="11"/>
      <c r="O41" s="11"/>
      <c r="P41" s="2"/>
    </row>
    <row r="42" spans="1:16" ht="15" customHeight="1">
      <c r="A42" s="9"/>
      <c r="B42" s="9" t="s">
        <v>24</v>
      </c>
      <c r="C42" s="205"/>
      <c r="D42" s="205"/>
      <c r="E42" s="112"/>
      <c r="F42" s="111">
        <f>IF(F40="","",F40)</f>
      </c>
      <c r="G42" s="115"/>
      <c r="H42" s="205"/>
      <c r="I42" s="205"/>
      <c r="J42" s="11"/>
      <c r="K42" s="11"/>
      <c r="L42" s="11"/>
      <c r="M42" s="11"/>
      <c r="N42" s="11"/>
      <c r="O42" s="11"/>
      <c r="P42" s="2"/>
    </row>
    <row r="43" spans="1:16" ht="3" customHeight="1">
      <c r="A43" s="9"/>
      <c r="B43" s="9" t="s">
        <v>24</v>
      </c>
      <c r="C43" s="116"/>
      <c r="D43" s="116"/>
      <c r="E43" s="112"/>
      <c r="F43" s="116"/>
      <c r="G43" s="114"/>
      <c r="H43" s="114"/>
      <c r="I43" s="114"/>
      <c r="J43" s="11"/>
      <c r="K43" s="11"/>
      <c r="L43" s="11"/>
      <c r="M43" s="11"/>
      <c r="N43" s="11"/>
      <c r="O43" s="11"/>
      <c r="P43" s="2"/>
    </row>
    <row r="44" spans="1:16" ht="15" customHeight="1" thickBot="1">
      <c r="A44" s="9"/>
      <c r="B44" s="12" t="s">
        <v>25</v>
      </c>
      <c r="C44" s="198"/>
      <c r="D44" s="198"/>
      <c r="E44" s="13"/>
      <c r="F44" s="57" t="s">
        <v>2</v>
      </c>
      <c r="G44" s="114"/>
      <c r="H44" s="118">
        <f>IF(C44="","",IF(C38&lt;=C26,"Erinnerungswert!",""))</f>
      </c>
      <c r="I44" s="114"/>
      <c r="J44" s="11"/>
      <c r="K44" s="11"/>
      <c r="L44" s="11"/>
      <c r="M44" s="11"/>
      <c r="N44" s="11"/>
      <c r="O44" s="11"/>
      <c r="P44" s="2"/>
    </row>
    <row r="45" spans="1:16" ht="60" customHeight="1" thickTop="1">
      <c r="A45" s="9"/>
      <c r="B45" s="9"/>
      <c r="C45" s="10"/>
      <c r="D45" s="10"/>
      <c r="E45" s="10"/>
      <c r="F45" s="10"/>
      <c r="G45" s="11"/>
      <c r="H45" s="11"/>
      <c r="I45" s="11"/>
      <c r="J45" s="11"/>
      <c r="K45" s="11"/>
      <c r="L45" s="11"/>
      <c r="M45" s="11"/>
      <c r="N45" s="11"/>
      <c r="O45" s="11"/>
      <c r="P45" s="2"/>
    </row>
    <row r="46" spans="1:16" ht="12.75" customHeight="1">
      <c r="A46" s="193" t="s">
        <v>0</v>
      </c>
      <c r="B46" s="194"/>
      <c r="C46" s="321" t="s">
        <v>1</v>
      </c>
      <c r="D46" s="61" t="s">
        <v>30</v>
      </c>
      <c r="E46" s="206" t="s">
        <v>88</v>
      </c>
      <c r="F46" s="206"/>
      <c r="G46" s="206"/>
      <c r="H46" s="62" t="s">
        <v>62</v>
      </c>
      <c r="I46" s="62" t="s">
        <v>17</v>
      </c>
      <c r="J46" s="89" t="s">
        <v>5</v>
      </c>
      <c r="K46" s="69" t="s">
        <v>7</v>
      </c>
      <c r="L46" s="62" t="s">
        <v>8</v>
      </c>
      <c r="M46" s="62" t="s">
        <v>9</v>
      </c>
      <c r="N46" s="62" t="s">
        <v>5</v>
      </c>
      <c r="O46" s="63" t="s">
        <v>7</v>
      </c>
      <c r="P46" s="2"/>
    </row>
    <row r="47" spans="1:16" ht="12.75" customHeight="1">
      <c r="A47" s="195"/>
      <c r="B47" s="318"/>
      <c r="C47" s="322"/>
      <c r="D47" s="59" t="s">
        <v>90</v>
      </c>
      <c r="E47" s="199" t="s">
        <v>42</v>
      </c>
      <c r="F47" s="199"/>
      <c r="G47" s="199"/>
      <c r="H47" s="60" t="s">
        <v>3</v>
      </c>
      <c r="I47" s="60" t="s">
        <v>3</v>
      </c>
      <c r="J47" s="90" t="s">
        <v>3</v>
      </c>
      <c r="K47" s="72" t="str">
        <f>"1.1."&amp;Jahr!E4</f>
        <v>1.1.</v>
      </c>
      <c r="L47" s="60" t="s">
        <v>3</v>
      </c>
      <c r="M47" s="60" t="s">
        <v>3</v>
      </c>
      <c r="N47" s="60" t="s">
        <v>3</v>
      </c>
      <c r="O47" s="64" t="str">
        <f>"31.12."&amp;Jahr!E4</f>
        <v>31.12.</v>
      </c>
      <c r="P47" s="2"/>
    </row>
    <row r="48" spans="1:16" ht="12.75">
      <c r="A48" s="319"/>
      <c r="B48" s="320"/>
      <c r="C48" s="323"/>
      <c r="D48" s="59" t="s">
        <v>91</v>
      </c>
      <c r="E48" s="199" t="s">
        <v>89</v>
      </c>
      <c r="F48" s="199"/>
      <c r="G48" s="199"/>
      <c r="H48" s="60" t="s">
        <v>2</v>
      </c>
      <c r="I48" s="60" t="s">
        <v>92</v>
      </c>
      <c r="J48" s="91" t="s">
        <v>6</v>
      </c>
      <c r="K48" s="70" t="s">
        <v>2</v>
      </c>
      <c r="L48" s="60" t="s">
        <v>2</v>
      </c>
      <c r="M48" s="60" t="s">
        <v>2</v>
      </c>
      <c r="N48" s="60" t="s">
        <v>2</v>
      </c>
      <c r="O48" s="65" t="s">
        <v>2</v>
      </c>
      <c r="P48" s="2"/>
    </row>
    <row r="49" spans="1:16" ht="30" customHeight="1">
      <c r="A49" s="269" t="str">
        <f>IF(D1="","",D1)</f>
        <v>Maulwurfsdrainage - Hofacker</v>
      </c>
      <c r="B49" s="218"/>
      <c r="C49" s="66">
        <f>IF(C11="","",C11)</f>
        <v>2005</v>
      </c>
      <c r="D49" s="66"/>
      <c r="E49" s="219"/>
      <c r="F49" s="219"/>
      <c r="G49" s="219"/>
      <c r="H49" s="68">
        <f>IF(H9="","",H9)</f>
        <v>12400</v>
      </c>
      <c r="I49" s="68">
        <f>IF(H11="","",H11)</f>
        <v>5</v>
      </c>
      <c r="J49" s="71">
        <f>IF(C26="","",C26)</f>
      </c>
      <c r="K49" s="74"/>
      <c r="L49" s="92"/>
      <c r="M49" s="92"/>
      <c r="N49" s="73"/>
      <c r="O49" s="75"/>
      <c r="P49" s="2"/>
    </row>
    <row r="50" spans="1:16" ht="19.5" customHeight="1">
      <c r="A50" s="200" t="s">
        <v>10</v>
      </c>
      <c r="B50" s="201"/>
      <c r="C50" s="201"/>
      <c r="D50" s="201"/>
      <c r="E50" s="201"/>
      <c r="F50" s="201"/>
      <c r="G50" s="201"/>
      <c r="H50" s="201"/>
      <c r="I50" s="201"/>
      <c r="J50" s="202"/>
      <c r="K50" s="93">
        <f>IF(SUM(K49)=0,"",SUM(K49))</f>
      </c>
      <c r="L50" s="96">
        <f>IF(SUM(L49)=0,"",SUM(L49))</f>
      </c>
      <c r="M50" s="96">
        <f>IF(SUM(M49)=0,"",SUM(M49))</f>
      </c>
      <c r="N50" s="94">
        <f>IF(SUM(N49)=0,"",SUM(N49))</f>
      </c>
      <c r="O50" s="95">
        <f>IF(SUM(O49)=0,"",SUM(O49))</f>
      </c>
      <c r="P50" s="2"/>
    </row>
    <row r="51" spans="1:16" ht="15">
      <c r="A51" s="36"/>
      <c r="B51" s="36"/>
      <c r="C51" s="37"/>
      <c r="D51" s="37"/>
      <c r="E51" s="37"/>
      <c r="F51" s="37"/>
      <c r="G51" s="38"/>
      <c r="H51" s="38"/>
      <c r="I51" s="38"/>
      <c r="J51" s="38"/>
      <c r="K51" s="38"/>
      <c r="L51" s="38"/>
      <c r="M51" s="38"/>
      <c r="N51" s="38"/>
      <c r="O51" s="8"/>
      <c r="P51" s="2"/>
    </row>
    <row r="52" ht="12.75" hidden="1"/>
    <row r="53" ht="12.75" hidden="1"/>
    <row r="54" ht="12.75" hidden="1"/>
  </sheetData>
  <sheetProtection sheet="1" objects="1" scenarios="1"/>
  <mergeCells count="37">
    <mergeCell ref="A49:B49"/>
    <mergeCell ref="E49:G49"/>
    <mergeCell ref="A50:J50"/>
    <mergeCell ref="A7:O7"/>
    <mergeCell ref="H14:I14"/>
    <mergeCell ref="H16:I16"/>
    <mergeCell ref="H28:I28"/>
    <mergeCell ref="H30:I30"/>
    <mergeCell ref="H34:I34"/>
    <mergeCell ref="H36:I36"/>
    <mergeCell ref="H40:I40"/>
    <mergeCell ref="H42:I42"/>
    <mergeCell ref="E46:G46"/>
    <mergeCell ref="C14:D14"/>
    <mergeCell ref="C16:D16"/>
    <mergeCell ref="C18:D18"/>
    <mergeCell ref="C20:D20"/>
    <mergeCell ref="C21:D21"/>
    <mergeCell ref="C23:D23"/>
    <mergeCell ref="C24:D24"/>
    <mergeCell ref="C36:D36"/>
    <mergeCell ref="C38:D38"/>
    <mergeCell ref="C40:D40"/>
    <mergeCell ref="C26:D26"/>
    <mergeCell ref="C28:D28"/>
    <mergeCell ref="C30:D30"/>
    <mergeCell ref="C32:D32"/>
    <mergeCell ref="D1:O1"/>
    <mergeCell ref="E47:G47"/>
    <mergeCell ref="E48:G48"/>
    <mergeCell ref="B20:B21"/>
    <mergeCell ref="C42:D42"/>
    <mergeCell ref="B23:B24"/>
    <mergeCell ref="C44:D44"/>
    <mergeCell ref="A46:B48"/>
    <mergeCell ref="C46:C48"/>
    <mergeCell ref="C34:D34"/>
  </mergeCells>
  <conditionalFormatting sqref="H14:I14 C14:D14 H16:I16 C16:D16 C28:D28 C30:D30 F28 F30 H28:I28 H30:I30 C34:D34 C36:D36 F34 F36 H34:I34 H36:I36 F14 F16 C40:D40 C42:D42 F40 F42 H40:I40 H42:I42">
    <cfRule type="cellIs" priority="1" dxfId="0" operator="notEqual" stopIfTrue="1">
      <formula>""</formula>
    </cfRule>
  </conditionalFormatting>
  <conditionalFormatting sqref="C20:D20 C23:D23 C18:D18 C26:D26 C32:D32 C38:D38 C44:D44">
    <cfRule type="cellIs" priority="2" dxfId="1" operator="notEqual" stopIfTrue="1">
      <formula>""</formula>
    </cfRule>
  </conditionalFormatting>
  <conditionalFormatting sqref="C21:D21 C24:D24">
    <cfRule type="cellIs" priority="3" dxfId="2" operator="notEqual" stopIfTrue="1">
      <formula>""</formula>
    </cfRule>
  </conditionalFormatting>
  <conditionalFormatting sqref="H38">
    <cfRule type="cellIs" priority="4" dxfId="3" operator="equal" stopIfTrue="1">
      <formula>"Erinnerungswert!"</formula>
    </cfRule>
  </conditionalFormatting>
  <dataValidations count="2">
    <dataValidation type="list" allowBlank="1" showInputMessage="1" showErrorMessage="1" sqref="C40 C34 C14 H14 C20:C21 H28 C28 H34 H40">
      <formula1>Operanden</formula1>
    </dataValidation>
    <dataValidation type="list" allowBlank="1" showInputMessage="1" showErrorMessage="1" sqref="F14 F28 F34 F40">
      <formula1>Operatoren</formula1>
    </dataValidation>
  </dataValidations>
  <printOptions/>
  <pageMargins left="0.3937007874015748" right="0.3937007874015748" top="0.7874015748031497" bottom="0.7874015748031497" header="0" footer="0.3937007874015748"/>
  <pageSetup blackAndWhite="1" fitToHeight="1" fitToWidth="1" horizontalDpi="300" verticalDpi="300" orientation="portrait" paperSize="9" scale="76" r:id="rId2"/>
  <headerFooter alignWithMargins="0">
    <oddFooter>&amp;L&amp;"Arial,Kursiv"&amp;8&amp;D - &amp;T&amp;R&amp;"Arial,Fett Kursiv"&amp;8© Wolfgang Harasleben</oddFooter>
  </headerFooter>
  <drawing r:id="rId1"/>
</worksheet>
</file>

<file path=xl/worksheets/sheet6.xml><?xml version="1.0" encoding="utf-8"?>
<worksheet xmlns="http://schemas.openxmlformats.org/spreadsheetml/2006/main" xmlns:r="http://schemas.openxmlformats.org/officeDocument/2006/relationships">
  <sheetPr>
    <tabColor indexed="12"/>
    <pageSetUpPr fitToPage="1"/>
  </sheetPr>
  <dimension ref="A1:P51"/>
  <sheetViews>
    <sheetView showGridLines="0" showRowColHeaders="0" workbookViewId="0" topLeftCell="A1">
      <pane ySplit="12" topLeftCell="BM46" activePane="bottomLeft" state="frozen"/>
      <selection pane="topLeft" activeCell="E32" sqref="E32:G32"/>
      <selection pane="bottomLeft" activeCell="C9" sqref="C9"/>
    </sheetView>
  </sheetViews>
  <sheetFormatPr defaultColWidth="11.421875" defaultRowHeight="12.75" zeroHeight="1"/>
  <cols>
    <col min="1" max="4" width="10.7109375" style="1" customWidth="1"/>
    <col min="5" max="5" width="1.7109375" style="1" customWidth="1"/>
    <col min="6" max="6" width="5.7109375" style="1" customWidth="1"/>
    <col min="7" max="7" width="1.7109375" style="1" customWidth="1"/>
    <col min="8" max="15" width="10.7109375" style="1" customWidth="1"/>
    <col min="16" max="16" width="11.421875" style="1" customWidth="1"/>
    <col min="17" max="16384" width="11.421875" style="1" hidden="1" customWidth="1"/>
  </cols>
  <sheetData>
    <row r="1" spans="1:16" ht="27">
      <c r="A1" s="3" t="s">
        <v>12</v>
      </c>
      <c r="B1" s="4"/>
      <c r="C1" s="4">
        <f>IF('GV2'!C1="","",'GV2'!C1)</f>
        <v>2</v>
      </c>
      <c r="D1" s="324" t="str">
        <f>IF('GV2'!D1="","",'GV2'!D1)</f>
        <v>Maulwurfsdrainage - Hofacker</v>
      </c>
      <c r="E1" s="324"/>
      <c r="F1" s="324"/>
      <c r="G1" s="324"/>
      <c r="H1" s="324"/>
      <c r="I1" s="324"/>
      <c r="J1" s="324"/>
      <c r="K1" s="324"/>
      <c r="L1" s="324"/>
      <c r="M1" s="324"/>
      <c r="N1" s="324"/>
      <c r="O1" s="324"/>
      <c r="P1" s="2"/>
    </row>
    <row r="2" spans="1:16" ht="4.5" customHeight="1">
      <c r="A2" s="28"/>
      <c r="B2" s="29"/>
      <c r="C2" s="29"/>
      <c r="D2" s="29"/>
      <c r="E2" s="29"/>
      <c r="F2" s="29"/>
      <c r="G2" s="29"/>
      <c r="H2" s="29"/>
      <c r="I2" s="29"/>
      <c r="J2" s="29"/>
      <c r="K2" s="29"/>
      <c r="L2" s="29"/>
      <c r="M2" s="29"/>
      <c r="N2" s="29"/>
      <c r="O2" s="29"/>
      <c r="P2" s="2"/>
    </row>
    <row r="3" spans="1:16" ht="15.75">
      <c r="A3" s="97" t="str">
        <f>IF('GV2'!A3="","",'GV2'!A3)</f>
        <v>■ Herstellungswert bekannt</v>
      </c>
      <c r="B3" s="98"/>
      <c r="C3" s="99"/>
      <c r="D3" s="99"/>
      <c r="E3" s="99"/>
      <c r="F3" s="99"/>
      <c r="G3" s="100"/>
      <c r="H3" s="100"/>
      <c r="I3" s="100"/>
      <c r="J3" s="100"/>
      <c r="K3" s="100"/>
      <c r="L3" s="101"/>
      <c r="M3" s="101"/>
      <c r="N3" s="101"/>
      <c r="O3" s="102"/>
      <c r="P3" s="2"/>
    </row>
    <row r="4" spans="1:16" ht="15.75">
      <c r="A4" s="97" t="str">
        <f>IF('GV2'!A4="","",'GV2'!A4)</f>
        <v>■ Errichtungsjahr bekannt</v>
      </c>
      <c r="B4" s="98"/>
      <c r="C4" s="99"/>
      <c r="D4" s="99"/>
      <c r="E4" s="99"/>
      <c r="F4" s="99"/>
      <c r="G4" s="100"/>
      <c r="H4" s="100"/>
      <c r="I4" s="100"/>
      <c r="J4" s="100"/>
      <c r="K4" s="100"/>
      <c r="L4" s="101"/>
      <c r="M4" s="101"/>
      <c r="N4" s="101"/>
      <c r="O4" s="100"/>
      <c r="P4" s="2"/>
    </row>
    <row r="5" spans="1:16" ht="15.75">
      <c r="A5" s="97" t="str">
        <f>IF('GV2'!A5="","",'GV2'!A5)</f>
        <v>■ kein Investitionszuschuss</v>
      </c>
      <c r="B5" s="98"/>
      <c r="C5" s="99"/>
      <c r="D5" s="99"/>
      <c r="E5" s="99"/>
      <c r="F5" s="99"/>
      <c r="G5" s="100"/>
      <c r="H5" s="100"/>
      <c r="I5" s="100"/>
      <c r="J5" s="100"/>
      <c r="K5" s="100"/>
      <c r="L5" s="101"/>
      <c r="M5" s="101"/>
      <c r="N5" s="101"/>
      <c r="O5" s="100"/>
      <c r="P5" s="2"/>
    </row>
    <row r="6" spans="1:16" ht="4.5" customHeight="1">
      <c r="A6" s="103"/>
      <c r="B6" s="98"/>
      <c r="C6" s="99"/>
      <c r="D6" s="99"/>
      <c r="E6" s="99"/>
      <c r="F6" s="99"/>
      <c r="G6" s="100"/>
      <c r="H6" s="100"/>
      <c r="I6" s="100"/>
      <c r="J6" s="100"/>
      <c r="K6" s="100"/>
      <c r="L6" s="101"/>
      <c r="M6" s="101"/>
      <c r="N6" s="101"/>
      <c r="O6" s="100"/>
      <c r="P6" s="2"/>
    </row>
    <row r="7" spans="1:16" ht="36" customHeight="1">
      <c r="A7" s="203" t="str">
        <f>IF('GV2'!A7="","",'GV2'!A7)</f>
        <v>Der Neuwert (Herstellungswert) für die im ersten Halbjahr 2005 errichtete und in Betrieb genommene 'MAULWURFSDRAINAGE - HOFACKER' beträgt laut Rechnung € 12.400,00. Die Nutzungsdauer wird mit 5 Jahren festgelegt.</v>
      </c>
      <c r="B7" s="203">
        <f>IF('GV2'!B7="","",'GV2'!B7)</f>
      </c>
      <c r="C7" s="203">
        <f>IF('GV2'!C7="","",'GV2'!C7)</f>
      </c>
      <c r="D7" s="203">
        <f>IF('GV2'!D7="","",'GV2'!D7)</f>
      </c>
      <c r="E7" s="203">
        <f>IF('GV2'!E7="","",'GV2'!E7)</f>
      </c>
      <c r="F7" s="203">
        <f>IF('GV2'!F7="","",'GV2'!F7)</f>
      </c>
      <c r="G7" s="203">
        <f>IF('GV2'!G7="","",'GV2'!G7)</f>
      </c>
      <c r="H7" s="203">
        <f>IF('GV2'!H7="","",'GV2'!H7)</f>
      </c>
      <c r="I7" s="203">
        <f>IF('GV2'!I7="","",'GV2'!I7)</f>
      </c>
      <c r="J7" s="203">
        <f>IF('GV2'!J7="","",'GV2'!J7)</f>
      </c>
      <c r="K7" s="203">
        <f>IF('GV2'!K7="","",'GV2'!K7)</f>
      </c>
      <c r="L7" s="203">
        <f>IF('GV2'!L7="","",'GV2'!L7)</f>
      </c>
      <c r="M7" s="203">
        <f>IF('GV2'!M7="","",'GV2'!M7)</f>
      </c>
      <c r="N7" s="203">
        <f>IF('GV2'!N7="","",'GV2'!N7)</f>
      </c>
      <c r="O7" s="203">
        <f>IF('GV2'!O7="","",'GV2'!O7)</f>
      </c>
      <c r="P7" s="2"/>
    </row>
    <row r="8" spans="1:16" ht="15">
      <c r="A8" s="5"/>
      <c r="B8" s="6"/>
      <c r="C8" s="7"/>
      <c r="D8" s="7"/>
      <c r="E8" s="7"/>
      <c r="F8" s="7"/>
      <c r="G8" s="8"/>
      <c r="H8" s="8"/>
      <c r="I8" s="8"/>
      <c r="J8" s="8"/>
      <c r="K8" s="8"/>
      <c r="L8" s="8"/>
      <c r="M8" s="8"/>
      <c r="N8" s="8"/>
      <c r="O8" s="8"/>
      <c r="P8" s="2"/>
    </row>
    <row r="9" spans="1:16" ht="15">
      <c r="A9" s="80"/>
      <c r="B9" s="81" t="str">
        <f>IF('GV2'!B9="","",'GV2'!B9)</f>
        <v>Heuer = </v>
      </c>
      <c r="C9" s="30">
        <f>IF('GV2'!C9="","",'GV2'!C9)</f>
        <v>2007</v>
      </c>
      <c r="D9" s="82"/>
      <c r="E9" s="82"/>
      <c r="F9" s="80"/>
      <c r="G9" s="81" t="str">
        <f>IF('GV2'!G9="","",'GV2'!G9)</f>
        <v>Anschaffungswert = </v>
      </c>
      <c r="H9" s="107">
        <f>IF('GV2'!H9="","",'GV2'!H9)</f>
        <v>12400</v>
      </c>
      <c r="I9" s="83" t="str">
        <f>IF('GV2'!I9="","",'GV2'!I9)</f>
        <v> €</v>
      </c>
      <c r="J9" s="82"/>
      <c r="K9" s="82"/>
      <c r="L9" s="84"/>
      <c r="M9" s="84"/>
      <c r="N9" s="84"/>
      <c r="O9" s="84"/>
      <c r="P9" s="2"/>
    </row>
    <row r="10" spans="1:16" ht="3.75" customHeight="1">
      <c r="A10" s="80"/>
      <c r="B10" s="81"/>
      <c r="C10" s="80"/>
      <c r="D10" s="82"/>
      <c r="E10" s="82"/>
      <c r="F10" s="80"/>
      <c r="G10" s="81"/>
      <c r="H10" s="80"/>
      <c r="I10" s="85"/>
      <c r="J10" s="82"/>
      <c r="K10" s="82"/>
      <c r="L10" s="84"/>
      <c r="M10" s="84"/>
      <c r="N10" s="84"/>
      <c r="O10" s="84"/>
      <c r="P10" s="2"/>
    </row>
    <row r="11" spans="1:16" ht="15">
      <c r="A11" s="80"/>
      <c r="B11" s="81" t="str">
        <f>IF('GV2'!B11="","",'GV2'!B11)</f>
        <v>Anschaffungsjahr = </v>
      </c>
      <c r="C11" s="108">
        <f>IF('GV2'!C11="","",'GV2'!C11)</f>
        <v>2005</v>
      </c>
      <c r="D11" s="84"/>
      <c r="E11" s="82"/>
      <c r="F11" s="80"/>
      <c r="G11" s="81" t="str">
        <f>IF('GV2'!G11="","",'GV2'!G11)</f>
        <v>Nutzungsdauer = </v>
      </c>
      <c r="H11" s="108">
        <f>IF('GV2'!H11="","",'GV2'!H11)</f>
        <v>5</v>
      </c>
      <c r="I11" s="86" t="str">
        <f>IF('GV2'!I11="","",'GV2'!I11)</f>
        <v> Jahre</v>
      </c>
      <c r="J11" s="82"/>
      <c r="K11" s="87"/>
      <c r="L11" s="84"/>
      <c r="M11" s="84"/>
      <c r="N11" s="84"/>
      <c r="O11" s="84"/>
      <c r="P11" s="2"/>
    </row>
    <row r="12" spans="1:16" ht="27" customHeight="1">
      <c r="A12" s="5"/>
      <c r="B12" s="6"/>
      <c r="C12" s="7"/>
      <c r="D12" s="7"/>
      <c r="E12" s="7"/>
      <c r="F12" s="7"/>
      <c r="G12" s="8"/>
      <c r="H12" s="8"/>
      <c r="I12" s="8"/>
      <c r="J12" s="8"/>
      <c r="K12" s="8"/>
      <c r="L12" s="8"/>
      <c r="M12" s="8"/>
      <c r="N12" s="8"/>
      <c r="O12" s="8"/>
      <c r="P12" s="2"/>
    </row>
    <row r="13" spans="1:16" ht="9.75" customHeight="1">
      <c r="A13" s="24"/>
      <c r="B13" s="25"/>
      <c r="C13" s="26"/>
      <c r="D13" s="26"/>
      <c r="E13" s="26"/>
      <c r="F13" s="26"/>
      <c r="G13" s="27"/>
      <c r="H13" s="27"/>
      <c r="I13" s="27"/>
      <c r="J13" s="27"/>
      <c r="K13" s="27"/>
      <c r="L13" s="27"/>
      <c r="M13" s="27"/>
      <c r="N13" s="27"/>
      <c r="O13" s="27"/>
      <c r="P13" s="2"/>
    </row>
    <row r="14" spans="1:16" ht="15" customHeight="1">
      <c r="A14" s="55" t="s">
        <v>13</v>
      </c>
      <c r="B14" s="55" t="s">
        <v>14</v>
      </c>
      <c r="C14" s="329" t="s">
        <v>40</v>
      </c>
      <c r="D14" s="330"/>
      <c r="E14" s="18"/>
      <c r="F14" s="104" t="s">
        <v>54</v>
      </c>
      <c r="G14" s="19"/>
      <c r="H14" s="329" t="s">
        <v>86</v>
      </c>
      <c r="I14" s="330"/>
      <c r="J14" s="19"/>
      <c r="K14" s="134" t="s">
        <v>106</v>
      </c>
      <c r="L14" s="135"/>
      <c r="M14" s="135"/>
      <c r="N14" s="136"/>
      <c r="O14" s="19"/>
      <c r="P14" s="2"/>
    </row>
    <row r="15" spans="1:16" ht="3" customHeight="1">
      <c r="A15" s="14"/>
      <c r="B15" s="55"/>
      <c r="C15" s="18"/>
      <c r="D15" s="18"/>
      <c r="E15" s="18"/>
      <c r="F15" s="18"/>
      <c r="G15" s="19"/>
      <c r="H15" s="18"/>
      <c r="I15" s="18"/>
      <c r="J15" s="19"/>
      <c r="K15" s="137"/>
      <c r="L15" s="128"/>
      <c r="M15" s="128"/>
      <c r="N15" s="138"/>
      <c r="O15" s="19"/>
      <c r="P15" s="2"/>
    </row>
    <row r="16" spans="1:16" ht="15" customHeight="1">
      <c r="A16" s="14"/>
      <c r="B16" s="55" t="s">
        <v>14</v>
      </c>
      <c r="C16" s="329">
        <f>C9</f>
        <v>2007</v>
      </c>
      <c r="D16" s="330"/>
      <c r="E16" s="18"/>
      <c r="F16" s="51" t="str">
        <f>IF(F14="","",F14)</f>
        <v>–</v>
      </c>
      <c r="G16" s="19"/>
      <c r="H16" s="329">
        <f>C11</f>
        <v>2005</v>
      </c>
      <c r="I16" s="330"/>
      <c r="J16" s="19"/>
      <c r="K16" s="139" t="s">
        <v>107</v>
      </c>
      <c r="L16" s="128"/>
      <c r="M16" s="128"/>
      <c r="N16" s="138"/>
      <c r="O16" s="19"/>
      <c r="P16" s="2"/>
    </row>
    <row r="17" spans="1:16" ht="3" customHeight="1">
      <c r="A17" s="14"/>
      <c r="B17" s="55"/>
      <c r="C17" s="18"/>
      <c r="D17" s="18"/>
      <c r="E17" s="18"/>
      <c r="F17" s="18" t="s">
        <v>41</v>
      </c>
      <c r="G17" s="19"/>
      <c r="H17" s="19"/>
      <c r="I17" s="19"/>
      <c r="J17" s="19"/>
      <c r="K17" s="140"/>
      <c r="L17" s="128"/>
      <c r="M17" s="128"/>
      <c r="N17" s="138"/>
      <c r="O17" s="19"/>
      <c r="P17" s="2"/>
    </row>
    <row r="18" spans="1:16" ht="15" customHeight="1" thickBot="1">
      <c r="A18" s="14"/>
      <c r="B18" s="20" t="s">
        <v>14</v>
      </c>
      <c r="C18" s="331">
        <f>C16-H16</f>
        <v>2</v>
      </c>
      <c r="D18" s="332"/>
      <c r="E18" s="53"/>
      <c r="F18" s="53" t="s">
        <v>4</v>
      </c>
      <c r="G18" s="53"/>
      <c r="H18" s="58"/>
      <c r="I18" s="58"/>
      <c r="J18" s="22"/>
      <c r="K18" s="139" t="s">
        <v>103</v>
      </c>
      <c r="L18" s="128"/>
      <c r="M18" s="128"/>
      <c r="N18" s="138"/>
      <c r="O18" s="19"/>
      <c r="P18" s="2"/>
    </row>
    <row r="19" spans="1:16" ht="13.5" thickTop="1">
      <c r="A19" s="14"/>
      <c r="B19" s="14"/>
      <c r="C19" s="18"/>
      <c r="D19" s="18"/>
      <c r="E19" s="18"/>
      <c r="F19" s="18"/>
      <c r="G19" s="19"/>
      <c r="H19" s="19"/>
      <c r="I19" s="19"/>
      <c r="J19" s="19"/>
      <c r="K19" s="141" t="s">
        <v>104</v>
      </c>
      <c r="L19" s="142"/>
      <c r="M19" s="142"/>
      <c r="N19" s="143"/>
      <c r="O19" s="19"/>
      <c r="P19" s="2"/>
    </row>
    <row r="20" spans="1:16" ht="15" customHeight="1">
      <c r="A20" s="55" t="s">
        <v>15</v>
      </c>
      <c r="B20" s="192" t="s">
        <v>16</v>
      </c>
      <c r="C20" s="333" t="s">
        <v>105</v>
      </c>
      <c r="D20" s="334"/>
      <c r="E20" s="18"/>
      <c r="F20" s="18"/>
      <c r="G20" s="19"/>
      <c r="H20" s="19"/>
      <c r="I20" s="19"/>
      <c r="J20" s="19"/>
      <c r="K20" s="19"/>
      <c r="L20" s="19"/>
      <c r="M20" s="19"/>
      <c r="N20" s="19"/>
      <c r="O20" s="19"/>
      <c r="P20" s="2"/>
    </row>
    <row r="21" spans="1:16" ht="15" customHeight="1">
      <c r="A21" s="14"/>
      <c r="B21" s="192"/>
      <c r="C21" s="335" t="s">
        <v>63</v>
      </c>
      <c r="D21" s="336"/>
      <c r="E21" s="18"/>
      <c r="F21" s="18"/>
      <c r="G21" s="19"/>
      <c r="H21" s="19"/>
      <c r="I21" s="19"/>
      <c r="J21" s="19"/>
      <c r="K21" s="19"/>
      <c r="L21" s="19"/>
      <c r="M21" s="19"/>
      <c r="N21" s="19"/>
      <c r="O21" s="19"/>
      <c r="P21" s="2"/>
    </row>
    <row r="22" spans="1:16" ht="3" customHeight="1">
      <c r="A22" s="14"/>
      <c r="B22" s="55"/>
      <c r="C22" s="18"/>
      <c r="D22" s="18"/>
      <c r="E22" s="18"/>
      <c r="F22" s="18"/>
      <c r="G22" s="19"/>
      <c r="H22" s="19"/>
      <c r="I22" s="19"/>
      <c r="J22" s="19"/>
      <c r="K22" s="19"/>
      <c r="L22" s="19"/>
      <c r="M22" s="19"/>
      <c r="N22" s="19"/>
      <c r="O22" s="19"/>
      <c r="P22" s="2"/>
    </row>
    <row r="23" spans="1:16" ht="15" customHeight="1">
      <c r="A23" s="14"/>
      <c r="B23" s="192" t="s">
        <v>16</v>
      </c>
      <c r="C23" s="337">
        <f>H9</f>
        <v>12400</v>
      </c>
      <c r="D23" s="338"/>
      <c r="E23" s="18"/>
      <c r="F23" s="18"/>
      <c r="G23" s="19"/>
      <c r="H23" s="19"/>
      <c r="I23" s="19"/>
      <c r="J23" s="19"/>
      <c r="K23" s="19"/>
      <c r="L23" s="19"/>
      <c r="M23" s="19"/>
      <c r="N23" s="19"/>
      <c r="O23" s="19"/>
      <c r="P23" s="2"/>
    </row>
    <row r="24" spans="1:16" ht="15" customHeight="1">
      <c r="A24" s="14"/>
      <c r="B24" s="192"/>
      <c r="C24" s="335">
        <f>H11</f>
        <v>5</v>
      </c>
      <c r="D24" s="336"/>
      <c r="E24" s="18"/>
      <c r="F24" s="18"/>
      <c r="G24" s="19"/>
      <c r="H24" s="19"/>
      <c r="I24" s="19"/>
      <c r="J24" s="19"/>
      <c r="K24" s="19"/>
      <c r="L24" s="19"/>
      <c r="M24" s="19"/>
      <c r="N24" s="19"/>
      <c r="O24" s="19"/>
      <c r="P24" s="2"/>
    </row>
    <row r="25" spans="1:16" ht="3" customHeight="1">
      <c r="A25" s="14"/>
      <c r="B25" s="55"/>
      <c r="C25" s="18"/>
      <c r="D25" s="18"/>
      <c r="E25" s="18"/>
      <c r="F25" s="18"/>
      <c r="G25" s="19"/>
      <c r="H25" s="19"/>
      <c r="I25" s="19"/>
      <c r="J25" s="19"/>
      <c r="K25" s="19"/>
      <c r="L25" s="19"/>
      <c r="M25" s="19"/>
      <c r="N25" s="19"/>
      <c r="O25" s="19"/>
      <c r="P25" s="2"/>
    </row>
    <row r="26" spans="1:16" ht="15" customHeight="1" thickBot="1">
      <c r="A26" s="14"/>
      <c r="B26" s="20" t="s">
        <v>16</v>
      </c>
      <c r="C26" s="327">
        <f>C23/C24</f>
        <v>2480</v>
      </c>
      <c r="D26" s="328"/>
      <c r="E26" s="21"/>
      <c r="F26" s="53" t="s">
        <v>2</v>
      </c>
      <c r="G26" s="19"/>
      <c r="H26" s="23">
        <f>IF(C18&gt;=H11,"ACHTUNG:   Keine Afa mehr!","")</f>
      </c>
      <c r="I26" s="19"/>
      <c r="J26" s="19"/>
      <c r="K26" s="19"/>
      <c r="L26" s="19"/>
      <c r="M26" s="19"/>
      <c r="N26" s="19"/>
      <c r="O26" s="19"/>
      <c r="P26" s="2"/>
    </row>
    <row r="27" spans="1:16" ht="13.5" thickTop="1">
      <c r="A27" s="14"/>
      <c r="B27" s="14"/>
      <c r="C27" s="18"/>
      <c r="D27" s="18"/>
      <c r="E27" s="18"/>
      <c r="F27" s="18"/>
      <c r="G27" s="19"/>
      <c r="H27" s="19"/>
      <c r="I27" s="19"/>
      <c r="J27" s="19"/>
      <c r="K27" s="19"/>
      <c r="L27" s="19"/>
      <c r="M27" s="19"/>
      <c r="N27" s="19"/>
      <c r="O27" s="19"/>
      <c r="P27" s="2"/>
    </row>
    <row r="28" spans="1:16" ht="15" customHeight="1">
      <c r="A28" s="56" t="s">
        <v>18</v>
      </c>
      <c r="B28" s="56" t="s">
        <v>19</v>
      </c>
      <c r="C28" s="329" t="s">
        <v>20</v>
      </c>
      <c r="D28" s="330"/>
      <c r="E28" s="18"/>
      <c r="F28" s="104" t="s">
        <v>55</v>
      </c>
      <c r="G28" s="19"/>
      <c r="H28" s="329" t="s">
        <v>56</v>
      </c>
      <c r="I28" s="330"/>
      <c r="J28" s="11"/>
      <c r="K28" s="11"/>
      <c r="L28" s="11"/>
      <c r="M28" s="11"/>
      <c r="N28" s="11"/>
      <c r="O28" s="11"/>
      <c r="P28" s="2"/>
    </row>
    <row r="29" spans="1:16" ht="3" customHeight="1">
      <c r="A29" s="9"/>
      <c r="B29" s="56"/>
      <c r="C29" s="10"/>
      <c r="D29" s="10"/>
      <c r="E29" s="10"/>
      <c r="F29" s="10"/>
      <c r="G29" s="11"/>
      <c r="H29" s="11"/>
      <c r="I29" s="11"/>
      <c r="J29" s="11"/>
      <c r="K29" s="11"/>
      <c r="L29" s="11"/>
      <c r="M29" s="11"/>
      <c r="N29" s="11"/>
      <c r="O29" s="11"/>
      <c r="P29" s="2"/>
    </row>
    <row r="30" spans="1:16" ht="15" customHeight="1">
      <c r="A30" s="9"/>
      <c r="B30" s="56" t="s">
        <v>19</v>
      </c>
      <c r="C30" s="329">
        <f>C18</f>
        <v>2</v>
      </c>
      <c r="D30" s="330"/>
      <c r="E30" s="18"/>
      <c r="F30" s="51" t="str">
        <f>IF(F28="","",F28)</f>
        <v>•</v>
      </c>
      <c r="G30" s="11"/>
      <c r="H30" s="325">
        <f>C26</f>
        <v>2480</v>
      </c>
      <c r="I30" s="326"/>
      <c r="J30" s="11"/>
      <c r="K30" s="11"/>
      <c r="L30" s="11"/>
      <c r="M30" s="11"/>
      <c r="N30" s="11"/>
      <c r="O30" s="11"/>
      <c r="P30" s="2"/>
    </row>
    <row r="31" spans="1:16" ht="3" customHeight="1">
      <c r="A31" s="9"/>
      <c r="B31" s="56"/>
      <c r="C31" s="15"/>
      <c r="D31" s="15"/>
      <c r="E31" s="10"/>
      <c r="F31" s="10"/>
      <c r="G31" s="11"/>
      <c r="H31" s="11" t="s">
        <v>261</v>
      </c>
      <c r="I31" s="11"/>
      <c r="J31" s="11"/>
      <c r="K31" s="11"/>
      <c r="L31" s="11"/>
      <c r="M31" s="11"/>
      <c r="N31" s="11"/>
      <c r="O31" s="11"/>
      <c r="P31" s="2"/>
    </row>
    <row r="32" spans="1:16" ht="15" customHeight="1" thickBot="1">
      <c r="A32" s="9"/>
      <c r="B32" s="12" t="s">
        <v>19</v>
      </c>
      <c r="C32" s="327">
        <f>C30*H30</f>
        <v>4960</v>
      </c>
      <c r="D32" s="328"/>
      <c r="E32" s="21"/>
      <c r="F32" s="53" t="s">
        <v>2</v>
      </c>
      <c r="G32" s="19"/>
      <c r="H32" s="11"/>
      <c r="I32" s="11"/>
      <c r="J32" s="11"/>
      <c r="K32" s="11"/>
      <c r="L32" s="11"/>
      <c r="M32" s="11"/>
      <c r="N32" s="11"/>
      <c r="O32" s="11"/>
      <c r="P32" s="2"/>
    </row>
    <row r="33" spans="1:16" ht="13.5" thickTop="1">
      <c r="A33" s="9"/>
      <c r="B33" s="9"/>
      <c r="C33" s="10"/>
      <c r="D33" s="10"/>
      <c r="E33" s="10"/>
      <c r="F33" s="10"/>
      <c r="G33" s="11"/>
      <c r="H33" s="11"/>
      <c r="I33" s="11"/>
      <c r="J33" s="11"/>
      <c r="K33" s="11"/>
      <c r="L33" s="11"/>
      <c r="M33" s="11"/>
      <c r="N33" s="11"/>
      <c r="O33" s="11"/>
      <c r="P33" s="2"/>
    </row>
    <row r="34" spans="1:16" ht="15" customHeight="1">
      <c r="A34" s="9" t="s">
        <v>21</v>
      </c>
      <c r="B34" s="9" t="s">
        <v>22</v>
      </c>
      <c r="C34" s="329" t="s">
        <v>105</v>
      </c>
      <c r="D34" s="330"/>
      <c r="E34" s="18"/>
      <c r="F34" s="104" t="s">
        <v>54</v>
      </c>
      <c r="G34" s="19"/>
      <c r="H34" s="329" t="s">
        <v>57</v>
      </c>
      <c r="I34" s="330"/>
      <c r="J34" s="11"/>
      <c r="K34" s="11"/>
      <c r="L34" s="11"/>
      <c r="M34" s="11"/>
      <c r="N34" s="11"/>
      <c r="O34" s="11"/>
      <c r="P34" s="2"/>
    </row>
    <row r="35" spans="1:16" ht="3" customHeight="1">
      <c r="A35" s="9"/>
      <c r="B35" s="9"/>
      <c r="C35" s="10"/>
      <c r="D35" s="10"/>
      <c r="E35" s="10"/>
      <c r="F35" s="10"/>
      <c r="G35" s="11"/>
      <c r="H35" s="11"/>
      <c r="I35" s="11"/>
      <c r="J35" s="11"/>
      <c r="K35" s="11"/>
      <c r="L35" s="11"/>
      <c r="M35" s="11"/>
      <c r="N35" s="11"/>
      <c r="O35" s="11"/>
      <c r="P35" s="2"/>
    </row>
    <row r="36" spans="1:16" ht="15" customHeight="1">
      <c r="A36" s="9"/>
      <c r="B36" s="9" t="s">
        <v>22</v>
      </c>
      <c r="C36" s="325">
        <f>H9</f>
        <v>12400</v>
      </c>
      <c r="D36" s="326"/>
      <c r="E36" s="10"/>
      <c r="F36" s="51" t="str">
        <f>IF(F34="","",F34)</f>
        <v>–</v>
      </c>
      <c r="G36" s="52"/>
      <c r="H36" s="325">
        <f>C32</f>
        <v>4960</v>
      </c>
      <c r="I36" s="326"/>
      <c r="J36" s="11"/>
      <c r="K36" s="11"/>
      <c r="L36" s="11"/>
      <c r="M36" s="11"/>
      <c r="N36" s="11"/>
      <c r="O36" s="11"/>
      <c r="P36" s="2"/>
    </row>
    <row r="37" spans="1:16" ht="3" customHeight="1">
      <c r="A37" s="9"/>
      <c r="B37" s="9"/>
      <c r="C37" s="15"/>
      <c r="D37" s="15"/>
      <c r="E37" s="10"/>
      <c r="F37" s="15"/>
      <c r="G37" s="11"/>
      <c r="H37" s="11"/>
      <c r="I37" s="11"/>
      <c r="J37" s="11"/>
      <c r="K37" s="11"/>
      <c r="L37" s="11"/>
      <c r="M37" s="11"/>
      <c r="N37" s="11"/>
      <c r="O37" s="11"/>
      <c r="P37" s="2"/>
    </row>
    <row r="38" spans="1:16" ht="15" customHeight="1" thickBot="1">
      <c r="A38" s="9"/>
      <c r="B38" s="12" t="s">
        <v>26</v>
      </c>
      <c r="C38" s="327">
        <f>IF(C18&gt;=H11,1,C36-H36)</f>
        <v>7440</v>
      </c>
      <c r="D38" s="328"/>
      <c r="E38" s="13"/>
      <c r="F38" s="57" t="s">
        <v>2</v>
      </c>
      <c r="G38" s="11"/>
      <c r="H38" s="88">
        <f>IF(C18&gt;=H11,"Erinnerungswert!",IF(C38=H9,"ACHTUNG:   Zeitwert 1.1. bleibt leer! "&amp;DOLLAR(H9,2)&amp;" kommt in die Spalte 'Zugang'",""))</f>
      </c>
      <c r="I38" s="88"/>
      <c r="J38" s="88"/>
      <c r="K38" s="88"/>
      <c r="L38" s="88"/>
      <c r="M38" s="88"/>
      <c r="N38" s="88"/>
      <c r="O38" s="88"/>
      <c r="P38" s="2"/>
    </row>
    <row r="39" spans="1:16" ht="13.5" customHeight="1" thickTop="1">
      <c r="A39" s="9"/>
      <c r="B39" s="9"/>
      <c r="C39" s="10"/>
      <c r="D39" s="10"/>
      <c r="E39" s="10"/>
      <c r="F39" s="10"/>
      <c r="G39" s="11"/>
      <c r="H39" s="88"/>
      <c r="I39" s="88"/>
      <c r="J39" s="88"/>
      <c r="K39" s="88"/>
      <c r="L39" s="88"/>
      <c r="M39" s="88"/>
      <c r="N39" s="88"/>
      <c r="O39" s="88"/>
      <c r="P39" s="2"/>
    </row>
    <row r="40" spans="1:16" ht="15" customHeight="1">
      <c r="A40" s="9" t="s">
        <v>23</v>
      </c>
      <c r="B40" s="9" t="s">
        <v>24</v>
      </c>
      <c r="C40" s="329" t="s">
        <v>87</v>
      </c>
      <c r="D40" s="330"/>
      <c r="E40" s="18"/>
      <c r="F40" s="104" t="s">
        <v>54</v>
      </c>
      <c r="G40" s="19"/>
      <c r="H40" s="329" t="s">
        <v>56</v>
      </c>
      <c r="I40" s="330"/>
      <c r="J40" s="11"/>
      <c r="K40" s="11"/>
      <c r="L40" s="11"/>
      <c r="M40" s="11"/>
      <c r="N40" s="11"/>
      <c r="O40" s="11"/>
      <c r="P40" s="2"/>
    </row>
    <row r="41" spans="1:16" ht="3" customHeight="1">
      <c r="A41" s="9"/>
      <c r="B41" s="9" t="s">
        <v>24</v>
      </c>
      <c r="C41" s="10"/>
      <c r="D41" s="10"/>
      <c r="E41" s="10"/>
      <c r="F41" s="10"/>
      <c r="G41" s="11"/>
      <c r="H41" s="11"/>
      <c r="I41" s="11"/>
      <c r="J41" s="11"/>
      <c r="K41" s="11"/>
      <c r="L41" s="11"/>
      <c r="M41" s="11"/>
      <c r="N41" s="11"/>
      <c r="O41" s="11"/>
      <c r="P41" s="2"/>
    </row>
    <row r="42" spans="1:16" ht="15" customHeight="1">
      <c r="A42" s="9"/>
      <c r="B42" s="9" t="s">
        <v>24</v>
      </c>
      <c r="C42" s="325">
        <f>C38</f>
        <v>7440</v>
      </c>
      <c r="D42" s="326"/>
      <c r="E42" s="10"/>
      <c r="F42" s="51" t="str">
        <f>IF(F40="","",F40)</f>
        <v>–</v>
      </c>
      <c r="G42" s="52"/>
      <c r="H42" s="325">
        <f>IF(C18&gt;=H11,0,C26)</f>
        <v>2480</v>
      </c>
      <c r="I42" s="326"/>
      <c r="J42" s="11"/>
      <c r="K42" s="11"/>
      <c r="L42" s="11"/>
      <c r="M42" s="11"/>
      <c r="N42" s="11"/>
      <c r="O42" s="11"/>
      <c r="P42" s="2"/>
    </row>
    <row r="43" spans="1:16" ht="3" customHeight="1">
      <c r="A43" s="9"/>
      <c r="B43" s="9" t="s">
        <v>24</v>
      </c>
      <c r="C43" s="15"/>
      <c r="D43" s="15"/>
      <c r="E43" s="10"/>
      <c r="F43" s="15"/>
      <c r="G43" s="11"/>
      <c r="H43" s="11"/>
      <c r="I43" s="11"/>
      <c r="J43" s="11"/>
      <c r="K43" s="11"/>
      <c r="L43" s="11"/>
      <c r="M43" s="11"/>
      <c r="N43" s="11"/>
      <c r="O43" s="11"/>
      <c r="P43" s="2"/>
    </row>
    <row r="44" spans="1:16" ht="15" customHeight="1" thickBot="1">
      <c r="A44" s="9"/>
      <c r="B44" s="12" t="s">
        <v>25</v>
      </c>
      <c r="C44" s="327">
        <f>IF(C38&lt;=C26,1,C42-H42)</f>
        <v>4960</v>
      </c>
      <c r="D44" s="328"/>
      <c r="E44" s="13"/>
      <c r="F44" s="57" t="s">
        <v>2</v>
      </c>
      <c r="G44" s="11"/>
      <c r="H44" s="23">
        <f>IF(C38&lt;=C26,"Erinnerungswert!","")</f>
      </c>
      <c r="I44" s="11"/>
      <c r="J44" s="11"/>
      <c r="K44" s="11"/>
      <c r="L44" s="11"/>
      <c r="M44" s="11"/>
      <c r="N44" s="11"/>
      <c r="O44" s="11"/>
      <c r="P44" s="2"/>
    </row>
    <row r="45" spans="1:16" ht="60" customHeight="1" thickTop="1">
      <c r="A45" s="9"/>
      <c r="B45" s="9"/>
      <c r="C45" s="10"/>
      <c r="D45" s="10"/>
      <c r="E45" s="10"/>
      <c r="F45" s="10"/>
      <c r="G45" s="11"/>
      <c r="H45" s="11"/>
      <c r="I45" s="11"/>
      <c r="J45" s="11"/>
      <c r="K45" s="11"/>
      <c r="L45" s="11"/>
      <c r="M45" s="11"/>
      <c r="N45" s="11"/>
      <c r="O45" s="11"/>
      <c r="P45" s="2"/>
    </row>
    <row r="46" spans="1:16" ht="12.75" customHeight="1">
      <c r="A46" s="193" t="s">
        <v>0</v>
      </c>
      <c r="B46" s="194"/>
      <c r="C46" s="321" t="s">
        <v>1</v>
      </c>
      <c r="D46" s="61" t="s">
        <v>30</v>
      </c>
      <c r="E46" s="206" t="s">
        <v>88</v>
      </c>
      <c r="F46" s="206"/>
      <c r="G46" s="206"/>
      <c r="H46" s="62" t="s">
        <v>62</v>
      </c>
      <c r="I46" s="62" t="s">
        <v>17</v>
      </c>
      <c r="J46" s="89" t="s">
        <v>5</v>
      </c>
      <c r="K46" s="69" t="s">
        <v>7</v>
      </c>
      <c r="L46" s="62" t="s">
        <v>8</v>
      </c>
      <c r="M46" s="62" t="s">
        <v>9</v>
      </c>
      <c r="N46" s="62" t="s">
        <v>5</v>
      </c>
      <c r="O46" s="63" t="s">
        <v>7</v>
      </c>
      <c r="P46" s="2"/>
    </row>
    <row r="47" spans="1:16" ht="12.75" customHeight="1">
      <c r="A47" s="195"/>
      <c r="B47" s="318"/>
      <c r="C47" s="322"/>
      <c r="D47" s="59" t="s">
        <v>90</v>
      </c>
      <c r="E47" s="199" t="s">
        <v>42</v>
      </c>
      <c r="F47" s="199"/>
      <c r="G47" s="199"/>
      <c r="H47" s="60" t="s">
        <v>3</v>
      </c>
      <c r="I47" s="60" t="s">
        <v>3</v>
      </c>
      <c r="J47" s="90" t="s">
        <v>3</v>
      </c>
      <c r="K47" s="72" t="str">
        <f>"1.1."&amp;Jahr!E4</f>
        <v>1.1.</v>
      </c>
      <c r="L47" s="60" t="s">
        <v>3</v>
      </c>
      <c r="M47" s="60" t="s">
        <v>3</v>
      </c>
      <c r="N47" s="60" t="s">
        <v>3</v>
      </c>
      <c r="O47" s="64" t="str">
        <f>"31.12."&amp;Jahr!E4</f>
        <v>31.12.</v>
      </c>
      <c r="P47" s="2"/>
    </row>
    <row r="48" spans="1:16" ht="12.75">
      <c r="A48" s="319"/>
      <c r="B48" s="320"/>
      <c r="C48" s="323"/>
      <c r="D48" s="59" t="s">
        <v>91</v>
      </c>
      <c r="E48" s="199" t="s">
        <v>89</v>
      </c>
      <c r="F48" s="199"/>
      <c r="G48" s="199"/>
      <c r="H48" s="60" t="s">
        <v>2</v>
      </c>
      <c r="I48" s="60" t="s">
        <v>92</v>
      </c>
      <c r="J48" s="91" t="s">
        <v>6</v>
      </c>
      <c r="K48" s="70" t="s">
        <v>2</v>
      </c>
      <c r="L48" s="60" t="s">
        <v>2</v>
      </c>
      <c r="M48" s="60" t="s">
        <v>2</v>
      </c>
      <c r="N48" s="60" t="s">
        <v>2</v>
      </c>
      <c r="O48" s="65" t="s">
        <v>2</v>
      </c>
      <c r="P48" s="2"/>
    </row>
    <row r="49" spans="1:16" ht="30" customHeight="1">
      <c r="A49" s="269" t="str">
        <f>IF(D1="","",D1)</f>
        <v>Maulwurfsdrainage - Hofacker</v>
      </c>
      <c r="B49" s="218"/>
      <c r="C49" s="66">
        <f>IF(C11="","",C11)</f>
        <v>2005</v>
      </c>
      <c r="D49" s="66"/>
      <c r="E49" s="219"/>
      <c r="F49" s="219"/>
      <c r="G49" s="219"/>
      <c r="H49" s="68">
        <f>IF(H9="","",H9)</f>
        <v>12400</v>
      </c>
      <c r="I49" s="68">
        <f>IF(H11="","",H11)</f>
        <v>5</v>
      </c>
      <c r="J49" s="71">
        <f>IF(C26="","",C26)</f>
        <v>2480</v>
      </c>
      <c r="K49" s="105">
        <f>IF(H38="ACHTUNG:   Zeitwert 1.1. bleibt leer! "&amp;DOLLAR(H9,2)&amp;" kommt in die Spalte 'Zugang'","",IF(C38="","",C38))</f>
        <v>7440</v>
      </c>
      <c r="L49" s="67">
        <f>IF(H38="ACHTUNG:   Zeitwert 1.1. bleibt leer! "&amp;DOLLAR(H9,2)&amp;" kommt in die Spalte 'Zugang'",H9,"")</f>
      </c>
      <c r="M49" s="67"/>
      <c r="N49" s="68">
        <f>IF(K49=1,"",J49)</f>
        <v>2480</v>
      </c>
      <c r="O49" s="106">
        <f>IF(C44="","",C44)</f>
        <v>4960</v>
      </c>
      <c r="P49" s="2"/>
    </row>
    <row r="50" spans="1:16" ht="19.5" customHeight="1">
      <c r="A50" s="200" t="s">
        <v>10</v>
      </c>
      <c r="B50" s="201"/>
      <c r="C50" s="201"/>
      <c r="D50" s="201"/>
      <c r="E50" s="201"/>
      <c r="F50" s="201"/>
      <c r="G50" s="201"/>
      <c r="H50" s="201"/>
      <c r="I50" s="201"/>
      <c r="J50" s="202"/>
      <c r="K50" s="93">
        <f>IF(SUM(K49)=0,"",SUM(K49))</f>
        <v>7440</v>
      </c>
      <c r="L50" s="96">
        <f>IF(SUM(L49)=0,"",SUM(L49))</f>
      </c>
      <c r="M50" s="96">
        <f>IF(SUM(M49)=0,"",SUM(M49))</f>
      </c>
      <c r="N50" s="94">
        <f>IF(SUM(N49)=0,"",SUM(N49))</f>
        <v>2480</v>
      </c>
      <c r="O50" s="95">
        <f>IF(SUM(O49)=0,"",SUM(O49))</f>
        <v>4960</v>
      </c>
      <c r="P50" s="2"/>
    </row>
    <row r="51" spans="1:16" ht="15">
      <c r="A51" s="36"/>
      <c r="B51" s="36"/>
      <c r="C51" s="37"/>
      <c r="D51" s="37"/>
      <c r="E51" s="37"/>
      <c r="F51" s="37"/>
      <c r="G51" s="38"/>
      <c r="H51" s="38"/>
      <c r="I51" s="38"/>
      <c r="J51" s="38"/>
      <c r="K51" s="38"/>
      <c r="L51" s="38"/>
      <c r="M51" s="38"/>
      <c r="N51" s="38"/>
      <c r="O51" s="8"/>
      <c r="P51" s="2"/>
    </row>
    <row r="52" ht="12.75" hidden="1"/>
    <row r="53" ht="12.75" hidden="1"/>
    <row r="54" ht="12.75" hidden="1"/>
  </sheetData>
  <sheetProtection sheet="1" objects="1" scenarios="1"/>
  <mergeCells count="37">
    <mergeCell ref="E47:G47"/>
    <mergeCell ref="E48:G48"/>
    <mergeCell ref="B20:B21"/>
    <mergeCell ref="C42:D42"/>
    <mergeCell ref="B23:B24"/>
    <mergeCell ref="C44:D44"/>
    <mergeCell ref="A46:B48"/>
    <mergeCell ref="C46:C48"/>
    <mergeCell ref="C34:D34"/>
    <mergeCell ref="C36:D36"/>
    <mergeCell ref="C40:D40"/>
    <mergeCell ref="C26:D26"/>
    <mergeCell ref="C28:D28"/>
    <mergeCell ref="C30:D30"/>
    <mergeCell ref="C32:D32"/>
    <mergeCell ref="C21:D21"/>
    <mergeCell ref="C23:D23"/>
    <mergeCell ref="C24:D24"/>
    <mergeCell ref="C38:D38"/>
    <mergeCell ref="C14:D14"/>
    <mergeCell ref="C16:D16"/>
    <mergeCell ref="C18:D18"/>
    <mergeCell ref="C20:D20"/>
    <mergeCell ref="H36:I36"/>
    <mergeCell ref="H40:I40"/>
    <mergeCell ref="H42:I42"/>
    <mergeCell ref="E46:G46"/>
    <mergeCell ref="D1:O1"/>
    <mergeCell ref="A49:B49"/>
    <mergeCell ref="E49:G49"/>
    <mergeCell ref="A50:J50"/>
    <mergeCell ref="A7:O7"/>
    <mergeCell ref="H14:I14"/>
    <mergeCell ref="H16:I16"/>
    <mergeCell ref="H28:I28"/>
    <mergeCell ref="H30:I30"/>
    <mergeCell ref="H34:I34"/>
  </mergeCells>
  <conditionalFormatting sqref="H14:I14 C14:D14 H16:I16 C16:D16 C28:D28 C30:D30 F28 F30 H28:I28 H30:I30 C34:D34 C36:D36 F34 F36 H34:I34 H36:I36 F14 F16 C40:D40 C42:D42 F40 F42 H40:I40 H42:I42">
    <cfRule type="cellIs" priority="1" dxfId="0" operator="notEqual" stopIfTrue="1">
      <formula>""</formula>
    </cfRule>
  </conditionalFormatting>
  <conditionalFormatting sqref="C20:D20 C23:D23 C18:D18 C26:D26 C32:D32 C38:D38 C44:D44">
    <cfRule type="cellIs" priority="2" dxfId="1" operator="notEqual" stopIfTrue="1">
      <formula>""</formula>
    </cfRule>
  </conditionalFormatting>
  <conditionalFormatting sqref="C21:D21 C24:D24">
    <cfRule type="cellIs" priority="3" dxfId="2" operator="notEqual" stopIfTrue="1">
      <formula>""</formula>
    </cfRule>
  </conditionalFormatting>
  <conditionalFormatting sqref="H38">
    <cfRule type="cellIs" priority="4" dxfId="3" operator="equal" stopIfTrue="1">
      <formula>"Erinnerungswert!"</formula>
    </cfRule>
  </conditionalFormatting>
  <dataValidations count="2">
    <dataValidation type="list" allowBlank="1" showInputMessage="1" showErrorMessage="1" sqref="C40 C34 C14 H14 C20:C21 H28 C28 H34 H40">
      <formula1>Operanden</formula1>
    </dataValidation>
    <dataValidation type="list" allowBlank="1" showInputMessage="1" showErrorMessage="1" sqref="F14 F28 F34 F40">
      <formula1>Operatoren</formula1>
    </dataValidation>
  </dataValidations>
  <printOptions/>
  <pageMargins left="0.3937007874015748" right="0.3937007874015748" top="0.7874015748031497" bottom="0.7874015748031497" header="0" footer="0.3937007874015748"/>
  <pageSetup blackAndWhite="1" fitToHeight="1" fitToWidth="1" horizontalDpi="300" verticalDpi="300" orientation="portrait" paperSize="9" scale="76" r:id="rId2"/>
  <headerFooter alignWithMargins="0">
    <oddFooter>&amp;L&amp;"Arial,Kursiv"&amp;8&amp;D - &amp;T&amp;R&amp;"Arial,Fett Kursiv"&amp;8© Wolfgang Harasleben</oddFooter>
  </headerFooter>
  <drawing r:id="rId1"/>
</worksheet>
</file>

<file path=xl/worksheets/sheet7.xml><?xml version="1.0" encoding="utf-8"?>
<worksheet xmlns="http://schemas.openxmlformats.org/spreadsheetml/2006/main" xmlns:r="http://schemas.openxmlformats.org/officeDocument/2006/relationships">
  <sheetPr>
    <tabColor indexed="10"/>
    <pageSetUpPr fitToPage="1"/>
  </sheetPr>
  <dimension ref="A1:P57"/>
  <sheetViews>
    <sheetView showGridLines="0" showRowColHeaders="0" workbookViewId="0" topLeftCell="A1">
      <pane ySplit="12" topLeftCell="BM13" activePane="bottomLeft" state="frozen"/>
      <selection pane="topLeft" activeCell="E32" sqref="E32:G32"/>
      <selection pane="bottomLeft" activeCell="D1" sqref="D1:O1"/>
    </sheetView>
  </sheetViews>
  <sheetFormatPr defaultColWidth="11.421875" defaultRowHeight="12.75" zeroHeight="1"/>
  <cols>
    <col min="1" max="4" width="10.7109375" style="1" customWidth="1"/>
    <col min="5" max="5" width="1.7109375" style="1" customWidth="1"/>
    <col min="6" max="6" width="5.7109375" style="1" customWidth="1"/>
    <col min="7" max="7" width="1.7109375" style="1" customWidth="1"/>
    <col min="8" max="15" width="10.7109375" style="1" customWidth="1"/>
    <col min="16" max="16" width="11.421875" style="1" customWidth="1"/>
    <col min="17" max="16384" width="11.421875" style="1" hidden="1" customWidth="1"/>
  </cols>
  <sheetData>
    <row r="1" spans="1:16" ht="27">
      <c r="A1" s="16" t="s">
        <v>12</v>
      </c>
      <c r="B1" s="17"/>
      <c r="C1" s="17">
        <v>3</v>
      </c>
      <c r="D1" s="301" t="s">
        <v>214</v>
      </c>
      <c r="E1" s="301"/>
      <c r="F1" s="301"/>
      <c r="G1" s="301"/>
      <c r="H1" s="301"/>
      <c r="I1" s="301"/>
      <c r="J1" s="301"/>
      <c r="K1" s="301"/>
      <c r="L1" s="301"/>
      <c r="M1" s="301"/>
      <c r="N1" s="301"/>
      <c r="O1" s="301"/>
      <c r="P1" s="2"/>
    </row>
    <row r="2" spans="1:16" ht="4.5" customHeight="1">
      <c r="A2" s="28"/>
      <c r="B2" s="29"/>
      <c r="C2" s="29"/>
      <c r="D2" s="29"/>
      <c r="E2" s="29"/>
      <c r="F2" s="29"/>
      <c r="G2" s="29"/>
      <c r="H2" s="29"/>
      <c r="I2" s="29"/>
      <c r="J2" s="29"/>
      <c r="K2" s="29"/>
      <c r="L2" s="29"/>
      <c r="M2" s="29"/>
      <c r="N2" s="29"/>
      <c r="O2" s="29"/>
      <c r="P2" s="2"/>
    </row>
    <row r="3" spans="1:16" ht="15.75">
      <c r="A3" s="35" t="s">
        <v>98</v>
      </c>
      <c r="B3" s="32"/>
      <c r="C3" s="33"/>
      <c r="D3" s="33"/>
      <c r="E3" s="33"/>
      <c r="F3" s="33"/>
      <c r="G3" s="34"/>
      <c r="H3" s="34"/>
      <c r="I3" s="34"/>
      <c r="J3" s="34"/>
      <c r="K3" s="34"/>
      <c r="L3" s="34"/>
      <c r="M3" s="34"/>
      <c r="N3" s="34"/>
      <c r="O3" s="34"/>
      <c r="P3" s="2"/>
    </row>
    <row r="4" spans="1:16" ht="15.75">
      <c r="A4" s="35" t="s">
        <v>206</v>
      </c>
      <c r="B4" s="32"/>
      <c r="C4" s="33"/>
      <c r="D4" s="33"/>
      <c r="E4" s="33"/>
      <c r="F4" s="33"/>
      <c r="G4" s="34"/>
      <c r="H4" s="34"/>
      <c r="I4" s="34"/>
      <c r="J4" s="34"/>
      <c r="K4" s="34"/>
      <c r="L4" s="34"/>
      <c r="M4" s="34"/>
      <c r="N4" s="34"/>
      <c r="O4" s="34"/>
      <c r="P4" s="2"/>
    </row>
    <row r="5" spans="1:16" ht="15.75">
      <c r="A5" s="35" t="s">
        <v>45</v>
      </c>
      <c r="B5" s="32"/>
      <c r="C5" s="33"/>
      <c r="D5" s="33"/>
      <c r="E5" s="33"/>
      <c r="F5" s="33"/>
      <c r="G5" s="34"/>
      <c r="H5" s="34"/>
      <c r="I5" s="34"/>
      <c r="J5" s="34"/>
      <c r="K5" s="34"/>
      <c r="L5" s="34"/>
      <c r="M5" s="34"/>
      <c r="N5" s="34"/>
      <c r="O5" s="34"/>
      <c r="P5" s="2"/>
    </row>
    <row r="6" spans="1:16" ht="4.5" customHeight="1">
      <c r="A6" s="31"/>
      <c r="B6" s="32"/>
      <c r="C6" s="33"/>
      <c r="D6" s="33"/>
      <c r="E6" s="33"/>
      <c r="F6" s="33"/>
      <c r="G6" s="34"/>
      <c r="H6" s="34"/>
      <c r="I6" s="34"/>
      <c r="J6" s="34"/>
      <c r="K6" s="34"/>
      <c r="L6" s="34"/>
      <c r="M6" s="34"/>
      <c r="N6" s="34"/>
      <c r="O6" s="34"/>
      <c r="P6" s="2"/>
    </row>
    <row r="7" spans="1:16" ht="48" customHeight="1">
      <c r="A7" s="203" t="str">
        <f>"Der Neuwert (Herstellungswert) für die im ersten Halbjahr "&amp;C11&amp;" errichtete und in Betrieb genommene '"&amp;UPPER(D1)&amp;"' ist nicht bekannt. Die Größe der "&amp;D1&amp;" beträgt "&amp;L9&amp;M9&amp;" und der Baukostenrichtsatz liegt laut Tabelle bei "&amp;DOLLAR(L11,2)&amp;". Die Nutzungsdauer wird mit "&amp;H11&amp;" Jahren festgelegt."</f>
        <v>Der Neuwert (Herstellungswert) für die im ersten Halbjahr 2005 errichtete und in Betrieb genommene 'DRAINAGE' ist nicht bekannt. Die Größe der Drainage beträgt 125 lfm und der Baukostenrichtsatz liegt laut Tabelle bei € 60,00. Die Nutzungsdauer wird mit 5 Jahren festgelegt.</v>
      </c>
      <c r="B7" s="203"/>
      <c r="C7" s="203"/>
      <c r="D7" s="203"/>
      <c r="E7" s="203"/>
      <c r="F7" s="203"/>
      <c r="G7" s="203"/>
      <c r="H7" s="203"/>
      <c r="I7" s="203"/>
      <c r="J7" s="203"/>
      <c r="K7" s="203"/>
      <c r="L7" s="203"/>
      <c r="M7" s="203"/>
      <c r="N7" s="203"/>
      <c r="O7" s="203"/>
      <c r="P7" s="2"/>
    </row>
    <row r="8" spans="1:16" ht="15">
      <c r="A8" s="5"/>
      <c r="B8" s="6"/>
      <c r="C8" s="7"/>
      <c r="D8" s="7"/>
      <c r="E8" s="7"/>
      <c r="F8" s="7"/>
      <c r="G8" s="8"/>
      <c r="H8" s="8"/>
      <c r="I8" s="8"/>
      <c r="J8" s="8"/>
      <c r="K8" s="8"/>
      <c r="L8" s="8"/>
      <c r="M8" s="8"/>
      <c r="N8" s="8"/>
      <c r="O8" s="8"/>
      <c r="P8" s="2"/>
    </row>
    <row r="9" spans="1:16" ht="15">
      <c r="A9" s="80"/>
      <c r="B9" s="81" t="s">
        <v>94</v>
      </c>
      <c r="C9" s="30">
        <f>IF(Jahr!D4="","",Jahr!D4)</f>
        <v>2007</v>
      </c>
      <c r="D9" s="82"/>
      <c r="E9" s="82"/>
      <c r="F9" s="80"/>
      <c r="G9" s="81"/>
      <c r="H9" s="83"/>
      <c r="I9" s="83"/>
      <c r="J9" s="8"/>
      <c r="K9" s="81" t="s">
        <v>99</v>
      </c>
      <c r="L9" s="119">
        <v>125</v>
      </c>
      <c r="M9" s="83" t="s">
        <v>29</v>
      </c>
      <c r="N9" s="84"/>
      <c r="O9" s="84"/>
      <c r="P9" s="2"/>
    </row>
    <row r="10" spans="1:16" ht="3.75" customHeight="1">
      <c r="A10" s="80"/>
      <c r="B10" s="81"/>
      <c r="C10" s="80"/>
      <c r="D10" s="82"/>
      <c r="E10" s="82"/>
      <c r="F10" s="80"/>
      <c r="G10" s="81"/>
      <c r="H10" s="80"/>
      <c r="I10" s="85"/>
      <c r="J10" s="8"/>
      <c r="K10" s="81"/>
      <c r="L10" s="80"/>
      <c r="M10" s="85"/>
      <c r="N10" s="84"/>
      <c r="O10" s="84"/>
      <c r="P10" s="2"/>
    </row>
    <row r="11" spans="1:16" ht="15">
      <c r="A11" s="80"/>
      <c r="B11" s="81" t="s">
        <v>95</v>
      </c>
      <c r="C11" s="79">
        <v>2005</v>
      </c>
      <c r="D11" s="84"/>
      <c r="E11" s="82"/>
      <c r="F11" s="80"/>
      <c r="G11" s="81" t="s">
        <v>97</v>
      </c>
      <c r="H11" s="79">
        <v>5</v>
      </c>
      <c r="I11" s="86" t="s">
        <v>27</v>
      </c>
      <c r="J11" s="8"/>
      <c r="K11" s="81" t="s">
        <v>100</v>
      </c>
      <c r="L11" s="78">
        <v>60</v>
      </c>
      <c r="M11" s="86" t="s">
        <v>28</v>
      </c>
      <c r="N11" s="84"/>
      <c r="O11" s="84"/>
      <c r="P11" s="2"/>
    </row>
    <row r="12" spans="1:16" ht="27" customHeight="1">
      <c r="A12" s="5"/>
      <c r="B12" s="6"/>
      <c r="C12" s="7"/>
      <c r="D12" s="7"/>
      <c r="E12" s="7"/>
      <c r="F12" s="7"/>
      <c r="G12" s="8"/>
      <c r="H12" s="8"/>
      <c r="I12" s="8"/>
      <c r="J12" s="8"/>
      <c r="K12" s="8"/>
      <c r="L12" s="8"/>
      <c r="M12" s="8"/>
      <c r="N12" s="8"/>
      <c r="O12" s="8"/>
      <c r="P12" s="2"/>
    </row>
    <row r="13" spans="1:16" ht="9.75" customHeight="1">
      <c r="A13" s="24"/>
      <c r="B13" s="25"/>
      <c r="C13" s="26"/>
      <c r="D13" s="26"/>
      <c r="E13" s="26"/>
      <c r="F13" s="26"/>
      <c r="G13" s="27"/>
      <c r="H13" s="27"/>
      <c r="I13" s="27"/>
      <c r="J13" s="27"/>
      <c r="K13" s="27"/>
      <c r="L13" s="27"/>
      <c r="M13" s="27"/>
      <c r="N13" s="27"/>
      <c r="O13" s="27"/>
      <c r="P13" s="2"/>
    </row>
    <row r="14" spans="1:16" ht="15" customHeight="1">
      <c r="A14" s="55" t="s">
        <v>13</v>
      </c>
      <c r="B14" s="55" t="s">
        <v>101</v>
      </c>
      <c r="C14" s="204"/>
      <c r="D14" s="204"/>
      <c r="E14" s="18"/>
      <c r="F14" s="109"/>
      <c r="G14" s="19"/>
      <c r="H14" s="204"/>
      <c r="I14" s="204"/>
      <c r="J14" s="27"/>
      <c r="K14" s="120" t="s">
        <v>102</v>
      </c>
      <c r="L14" s="121"/>
      <c r="M14" s="121"/>
      <c r="N14" s="122"/>
      <c r="O14" s="27"/>
      <c r="P14" s="2"/>
    </row>
    <row r="15" spans="1:16" ht="3" customHeight="1">
      <c r="A15" s="14"/>
      <c r="B15" s="55"/>
      <c r="C15" s="18"/>
      <c r="D15" s="18"/>
      <c r="E15" s="18"/>
      <c r="F15" s="18"/>
      <c r="G15" s="19"/>
      <c r="H15" s="18"/>
      <c r="I15" s="18"/>
      <c r="J15" s="27"/>
      <c r="K15" s="123"/>
      <c r="L15" s="124"/>
      <c r="M15" s="124"/>
      <c r="N15" s="125"/>
      <c r="O15" s="27"/>
      <c r="P15" s="2"/>
    </row>
    <row r="16" spans="1:16" ht="15" customHeight="1">
      <c r="A16" s="14"/>
      <c r="B16" s="55" t="s">
        <v>101</v>
      </c>
      <c r="C16" s="339"/>
      <c r="D16" s="204"/>
      <c r="E16" s="18"/>
      <c r="F16" s="111">
        <f>IF(F14="","",F14)</f>
      </c>
      <c r="G16" s="19"/>
      <c r="H16" s="205"/>
      <c r="I16" s="205"/>
      <c r="J16" s="27"/>
      <c r="K16" s="126" t="s">
        <v>106</v>
      </c>
      <c r="L16" s="124"/>
      <c r="M16" s="124"/>
      <c r="N16" s="125"/>
      <c r="O16" s="27"/>
      <c r="P16" s="2"/>
    </row>
    <row r="17" spans="1:16" ht="3" customHeight="1">
      <c r="A17" s="14"/>
      <c r="B17" s="55"/>
      <c r="C17" s="18"/>
      <c r="D17" s="18"/>
      <c r="E17" s="18"/>
      <c r="F17" s="18" t="s">
        <v>41</v>
      </c>
      <c r="G17" s="19"/>
      <c r="H17" s="19"/>
      <c r="I17" s="19"/>
      <c r="J17" s="27"/>
      <c r="K17" s="123"/>
      <c r="L17" s="124"/>
      <c r="M17" s="124"/>
      <c r="N17" s="125"/>
      <c r="O17" s="27"/>
      <c r="P17" s="2"/>
    </row>
    <row r="18" spans="1:16" ht="15" customHeight="1" thickBot="1">
      <c r="A18" s="14"/>
      <c r="B18" s="20" t="s">
        <v>101</v>
      </c>
      <c r="C18" s="198"/>
      <c r="D18" s="198"/>
      <c r="E18" s="53"/>
      <c r="F18" s="53" t="s">
        <v>2</v>
      </c>
      <c r="G18" s="53"/>
      <c r="H18" s="58"/>
      <c r="I18" s="58"/>
      <c r="J18" s="27"/>
      <c r="K18" s="126" t="s">
        <v>107</v>
      </c>
      <c r="L18" s="124"/>
      <c r="M18" s="124"/>
      <c r="N18" s="125"/>
      <c r="O18" s="27"/>
      <c r="P18" s="2"/>
    </row>
    <row r="19" spans="1:16" ht="13.5" customHeight="1" thickTop="1">
      <c r="A19" s="24"/>
      <c r="B19" s="25"/>
      <c r="C19" s="26"/>
      <c r="D19" s="26"/>
      <c r="E19" s="26"/>
      <c r="F19" s="26"/>
      <c r="G19" s="27"/>
      <c r="H19" s="27"/>
      <c r="I19" s="27"/>
      <c r="J19" s="27"/>
      <c r="K19" s="127"/>
      <c r="L19" s="124"/>
      <c r="M19" s="124"/>
      <c r="N19" s="125"/>
      <c r="O19" s="27"/>
      <c r="P19" s="2"/>
    </row>
    <row r="20" spans="1:16" ht="15" customHeight="1">
      <c r="A20" s="55" t="s">
        <v>15</v>
      </c>
      <c r="B20" s="55" t="s">
        <v>14</v>
      </c>
      <c r="C20" s="204"/>
      <c r="D20" s="204"/>
      <c r="E20" s="18"/>
      <c r="F20" s="109"/>
      <c r="G20" s="19"/>
      <c r="H20" s="204"/>
      <c r="I20" s="204"/>
      <c r="J20" s="19"/>
      <c r="K20" s="126" t="s">
        <v>103</v>
      </c>
      <c r="L20" s="128"/>
      <c r="M20" s="128"/>
      <c r="N20" s="129"/>
      <c r="O20" s="19"/>
      <c r="P20" s="2"/>
    </row>
    <row r="21" spans="1:16" ht="3" customHeight="1">
      <c r="A21" s="14"/>
      <c r="B21" s="55"/>
      <c r="C21" s="18"/>
      <c r="D21" s="18"/>
      <c r="E21" s="18"/>
      <c r="F21" s="18"/>
      <c r="G21" s="19"/>
      <c r="H21" s="18"/>
      <c r="I21" s="18"/>
      <c r="J21" s="19"/>
      <c r="K21" s="130"/>
      <c r="L21" s="128"/>
      <c r="M21" s="128"/>
      <c r="N21" s="129"/>
      <c r="O21" s="19"/>
      <c r="P21" s="2"/>
    </row>
    <row r="22" spans="1:16" ht="15" customHeight="1">
      <c r="A22" s="14"/>
      <c r="B22" s="55" t="s">
        <v>14</v>
      </c>
      <c r="C22" s="204"/>
      <c r="D22" s="204"/>
      <c r="E22" s="18"/>
      <c r="F22" s="111">
        <f>IF(F20="","",F20)</f>
      </c>
      <c r="G22" s="19"/>
      <c r="H22" s="204"/>
      <c r="I22" s="204"/>
      <c r="J22" s="19"/>
      <c r="K22" s="131" t="s">
        <v>104</v>
      </c>
      <c r="L22" s="132"/>
      <c r="M22" s="132"/>
      <c r="N22" s="133"/>
      <c r="O22" s="19"/>
      <c r="P22" s="2"/>
    </row>
    <row r="23" spans="1:16" ht="3" customHeight="1">
      <c r="A23" s="14"/>
      <c r="B23" s="55"/>
      <c r="C23" s="18"/>
      <c r="D23" s="18"/>
      <c r="E23" s="18"/>
      <c r="F23" s="18" t="s">
        <v>41</v>
      </c>
      <c r="G23" s="19"/>
      <c r="H23" s="19"/>
      <c r="I23" s="19"/>
      <c r="J23" s="19"/>
      <c r="K23" s="19"/>
      <c r="L23" s="19"/>
      <c r="M23" s="19"/>
      <c r="N23" s="19"/>
      <c r="O23" s="19"/>
      <c r="P23" s="2"/>
    </row>
    <row r="24" spans="1:16" ht="15" customHeight="1" thickBot="1">
      <c r="A24" s="14"/>
      <c r="B24" s="20" t="s">
        <v>14</v>
      </c>
      <c r="C24" s="207"/>
      <c r="D24" s="207"/>
      <c r="E24" s="53"/>
      <c r="F24" s="53" t="s">
        <v>4</v>
      </c>
      <c r="G24" s="53"/>
      <c r="H24" s="58"/>
      <c r="I24" s="58"/>
      <c r="J24" s="22"/>
      <c r="K24" s="54"/>
      <c r="L24" s="19"/>
      <c r="M24" s="19"/>
      <c r="N24" s="19"/>
      <c r="O24" s="19"/>
      <c r="P24" s="2"/>
    </row>
    <row r="25" spans="1:16" ht="13.5" thickTop="1">
      <c r="A25" s="14"/>
      <c r="B25" s="14"/>
      <c r="C25" s="18"/>
      <c r="D25" s="18"/>
      <c r="E25" s="18"/>
      <c r="F25" s="18"/>
      <c r="G25" s="19"/>
      <c r="H25" s="19"/>
      <c r="I25" s="19"/>
      <c r="J25" s="19"/>
      <c r="K25" s="19"/>
      <c r="L25" s="19"/>
      <c r="M25" s="19"/>
      <c r="N25" s="19"/>
      <c r="O25" s="19"/>
      <c r="P25" s="2"/>
    </row>
    <row r="26" spans="1:16" ht="15" customHeight="1">
      <c r="A26" s="55" t="s">
        <v>18</v>
      </c>
      <c r="B26" s="192" t="s">
        <v>16</v>
      </c>
      <c r="C26" s="196"/>
      <c r="D26" s="196"/>
      <c r="E26" s="18"/>
      <c r="F26" s="18"/>
      <c r="G26" s="19"/>
      <c r="H26" s="19"/>
      <c r="I26" s="19"/>
      <c r="J26" s="19"/>
      <c r="K26" s="19"/>
      <c r="L26" s="19"/>
      <c r="M26" s="19"/>
      <c r="N26" s="19"/>
      <c r="O26" s="19"/>
      <c r="P26" s="2"/>
    </row>
    <row r="27" spans="1:16" ht="15" customHeight="1">
      <c r="A27" s="14"/>
      <c r="B27" s="192"/>
      <c r="C27" s="204"/>
      <c r="D27" s="204"/>
      <c r="E27" s="18"/>
      <c r="F27" s="18"/>
      <c r="G27" s="19"/>
      <c r="H27" s="19"/>
      <c r="I27" s="19"/>
      <c r="J27" s="19"/>
      <c r="K27" s="19"/>
      <c r="L27" s="19"/>
      <c r="M27" s="19"/>
      <c r="N27" s="19"/>
      <c r="O27" s="19"/>
      <c r="P27" s="2"/>
    </row>
    <row r="28" spans="1:16" ht="3" customHeight="1">
      <c r="A28" s="14"/>
      <c r="B28" s="55"/>
      <c r="C28" s="18"/>
      <c r="D28" s="18"/>
      <c r="E28" s="18"/>
      <c r="F28" s="18"/>
      <c r="G28" s="19"/>
      <c r="H28" s="19"/>
      <c r="I28" s="19"/>
      <c r="J28" s="19"/>
      <c r="K28" s="19"/>
      <c r="L28" s="19"/>
      <c r="M28" s="19"/>
      <c r="N28" s="19"/>
      <c r="O28" s="19"/>
      <c r="P28" s="2"/>
    </row>
    <row r="29" spans="1:16" ht="15" customHeight="1">
      <c r="A29" s="14"/>
      <c r="B29" s="192" t="s">
        <v>16</v>
      </c>
      <c r="C29" s="197"/>
      <c r="D29" s="197"/>
      <c r="E29" s="18"/>
      <c r="F29" s="18"/>
      <c r="G29" s="19"/>
      <c r="H29" s="19"/>
      <c r="I29" s="19"/>
      <c r="J29" s="19"/>
      <c r="K29" s="19"/>
      <c r="L29" s="19"/>
      <c r="M29" s="19"/>
      <c r="N29" s="19"/>
      <c r="O29" s="19"/>
      <c r="P29" s="2"/>
    </row>
    <row r="30" spans="1:16" ht="15" customHeight="1">
      <c r="A30" s="14"/>
      <c r="B30" s="192"/>
      <c r="C30" s="204"/>
      <c r="D30" s="204"/>
      <c r="E30" s="18"/>
      <c r="F30" s="18"/>
      <c r="G30" s="19"/>
      <c r="H30" s="19"/>
      <c r="I30" s="19"/>
      <c r="J30" s="19"/>
      <c r="K30" s="19"/>
      <c r="L30" s="19"/>
      <c r="M30" s="19"/>
      <c r="N30" s="19"/>
      <c r="O30" s="19"/>
      <c r="P30" s="2"/>
    </row>
    <row r="31" spans="1:16" ht="3" customHeight="1">
      <c r="A31" s="14"/>
      <c r="B31" s="55"/>
      <c r="C31" s="18"/>
      <c r="D31" s="18"/>
      <c r="E31" s="18"/>
      <c r="F31" s="18"/>
      <c r="G31" s="19"/>
      <c r="H31" s="19" t="s">
        <v>261</v>
      </c>
      <c r="I31" s="19"/>
      <c r="J31" s="19"/>
      <c r="K31" s="19"/>
      <c r="L31" s="19"/>
      <c r="M31" s="19"/>
      <c r="N31" s="19"/>
      <c r="O31" s="19"/>
      <c r="P31" s="2"/>
    </row>
    <row r="32" spans="1:16" ht="15" customHeight="1" thickBot="1">
      <c r="A32" s="14"/>
      <c r="B32" s="20" t="s">
        <v>16</v>
      </c>
      <c r="C32" s="198"/>
      <c r="D32" s="198"/>
      <c r="E32" s="21"/>
      <c r="F32" s="53" t="s">
        <v>2</v>
      </c>
      <c r="G32" s="19"/>
      <c r="H32" s="23">
        <f>IF(C24&gt;=H11,"ACHTUNG:   Keine Afa mehr!","")</f>
      </c>
      <c r="I32" s="19"/>
      <c r="J32" s="19"/>
      <c r="K32" s="19"/>
      <c r="L32" s="19"/>
      <c r="M32" s="19"/>
      <c r="N32" s="19"/>
      <c r="O32" s="19"/>
      <c r="P32" s="2"/>
    </row>
    <row r="33" spans="1:16" ht="13.5" thickTop="1">
      <c r="A33" s="14"/>
      <c r="B33" s="14"/>
      <c r="C33" s="18"/>
      <c r="D33" s="18"/>
      <c r="E33" s="18"/>
      <c r="F33" s="18"/>
      <c r="G33" s="19"/>
      <c r="H33" s="19"/>
      <c r="I33" s="19"/>
      <c r="J33" s="19"/>
      <c r="K33" s="19"/>
      <c r="L33" s="19"/>
      <c r="M33" s="19"/>
      <c r="N33" s="19"/>
      <c r="O33" s="19"/>
      <c r="P33" s="2"/>
    </row>
    <row r="34" spans="1:16" ht="15" customHeight="1">
      <c r="A34" s="56" t="s">
        <v>21</v>
      </c>
      <c r="B34" s="56" t="s">
        <v>19</v>
      </c>
      <c r="C34" s="204"/>
      <c r="D34" s="204"/>
      <c r="E34" s="18"/>
      <c r="F34" s="109"/>
      <c r="G34" s="19"/>
      <c r="H34" s="204"/>
      <c r="I34" s="204"/>
      <c r="J34" s="11"/>
      <c r="K34" s="11"/>
      <c r="L34" s="11"/>
      <c r="M34" s="11"/>
      <c r="N34" s="11"/>
      <c r="O34" s="11"/>
      <c r="P34" s="2"/>
    </row>
    <row r="35" spans="1:16" ht="3" customHeight="1">
      <c r="A35" s="9"/>
      <c r="B35" s="56"/>
      <c r="C35" s="10"/>
      <c r="D35" s="10"/>
      <c r="E35" s="10"/>
      <c r="F35" s="10"/>
      <c r="G35" s="11"/>
      <c r="H35" s="11"/>
      <c r="I35" s="11"/>
      <c r="J35" s="11"/>
      <c r="K35" s="11"/>
      <c r="L35" s="11"/>
      <c r="M35" s="11"/>
      <c r="N35" s="11"/>
      <c r="O35" s="11"/>
      <c r="P35" s="2"/>
    </row>
    <row r="36" spans="1:16" ht="15" customHeight="1">
      <c r="A36" s="9"/>
      <c r="B36" s="56" t="s">
        <v>19</v>
      </c>
      <c r="C36" s="204"/>
      <c r="D36" s="204"/>
      <c r="E36" s="18"/>
      <c r="F36" s="111">
        <f>IF(F34="","",F34)</f>
      </c>
      <c r="G36" s="11"/>
      <c r="H36" s="205"/>
      <c r="I36" s="205"/>
      <c r="J36" s="11"/>
      <c r="K36" s="11"/>
      <c r="L36" s="11"/>
      <c r="M36" s="11"/>
      <c r="N36" s="11"/>
      <c r="O36" s="11"/>
      <c r="P36" s="2"/>
    </row>
    <row r="37" spans="1:16" ht="3" customHeight="1">
      <c r="A37" s="9"/>
      <c r="B37" s="56"/>
      <c r="C37" s="15"/>
      <c r="D37" s="15"/>
      <c r="E37" s="10"/>
      <c r="F37" s="112"/>
      <c r="G37" s="11"/>
      <c r="H37" s="11"/>
      <c r="I37" s="11"/>
      <c r="J37" s="11"/>
      <c r="K37" s="11"/>
      <c r="L37" s="11"/>
      <c r="M37" s="11"/>
      <c r="N37" s="11"/>
      <c r="O37" s="11"/>
      <c r="P37" s="2"/>
    </row>
    <row r="38" spans="1:16" ht="15" customHeight="1" thickBot="1">
      <c r="A38" s="9"/>
      <c r="B38" s="12" t="s">
        <v>19</v>
      </c>
      <c r="C38" s="198"/>
      <c r="D38" s="198"/>
      <c r="E38" s="21"/>
      <c r="F38" s="53" t="s">
        <v>2</v>
      </c>
      <c r="G38" s="19"/>
      <c r="H38" s="11"/>
      <c r="I38" s="11"/>
      <c r="J38" s="11"/>
      <c r="K38" s="11"/>
      <c r="L38" s="11"/>
      <c r="M38" s="11"/>
      <c r="N38" s="11"/>
      <c r="O38" s="11"/>
      <c r="P38" s="2"/>
    </row>
    <row r="39" spans="1:16" ht="13.5" thickTop="1">
      <c r="A39" s="9"/>
      <c r="B39" s="9"/>
      <c r="C39" s="10"/>
      <c r="D39" s="10"/>
      <c r="E39" s="10"/>
      <c r="F39" s="10"/>
      <c r="G39" s="11"/>
      <c r="H39" s="11"/>
      <c r="I39" s="11"/>
      <c r="J39" s="11"/>
      <c r="K39" s="11"/>
      <c r="L39" s="11"/>
      <c r="M39" s="11"/>
      <c r="N39" s="11"/>
      <c r="O39" s="11"/>
      <c r="P39" s="2"/>
    </row>
    <row r="40" spans="1:16" ht="15" customHeight="1">
      <c r="A40" s="9" t="s">
        <v>23</v>
      </c>
      <c r="B40" s="9" t="s">
        <v>22</v>
      </c>
      <c r="C40" s="204"/>
      <c r="D40" s="204"/>
      <c r="E40" s="111"/>
      <c r="F40" s="109"/>
      <c r="G40" s="113"/>
      <c r="H40" s="204"/>
      <c r="I40" s="204"/>
      <c r="J40" s="11"/>
      <c r="K40" s="11"/>
      <c r="L40" s="11"/>
      <c r="M40" s="11"/>
      <c r="N40" s="11"/>
      <c r="O40" s="11"/>
      <c r="P40" s="2"/>
    </row>
    <row r="41" spans="1:16" ht="3" customHeight="1">
      <c r="A41" s="9"/>
      <c r="B41" s="9"/>
      <c r="C41" s="112"/>
      <c r="D41" s="112"/>
      <c r="E41" s="112"/>
      <c r="F41" s="112"/>
      <c r="G41" s="114"/>
      <c r="H41" s="114"/>
      <c r="I41" s="114"/>
      <c r="J41" s="11"/>
      <c r="K41" s="11"/>
      <c r="L41" s="11"/>
      <c r="M41" s="11"/>
      <c r="N41" s="11"/>
      <c r="O41" s="11"/>
      <c r="P41" s="2"/>
    </row>
    <row r="42" spans="1:16" ht="15" customHeight="1">
      <c r="A42" s="9"/>
      <c r="B42" s="9" t="s">
        <v>22</v>
      </c>
      <c r="C42" s="205"/>
      <c r="D42" s="205"/>
      <c r="E42" s="112"/>
      <c r="F42" s="111">
        <f>IF(F40="","",F40)</f>
      </c>
      <c r="G42" s="115"/>
      <c r="H42" s="205"/>
      <c r="I42" s="205"/>
      <c r="J42" s="11"/>
      <c r="K42" s="11"/>
      <c r="L42" s="11"/>
      <c r="M42" s="11"/>
      <c r="N42" s="11"/>
      <c r="O42" s="11"/>
      <c r="P42" s="2"/>
    </row>
    <row r="43" spans="1:16" ht="3" customHeight="1">
      <c r="A43" s="9"/>
      <c r="B43" s="9"/>
      <c r="C43" s="116"/>
      <c r="D43" s="116"/>
      <c r="E43" s="112"/>
      <c r="F43" s="116"/>
      <c r="G43" s="114"/>
      <c r="H43" s="114"/>
      <c r="I43" s="114"/>
      <c r="J43" s="11"/>
      <c r="K43" s="11"/>
      <c r="L43" s="11"/>
      <c r="M43" s="11"/>
      <c r="N43" s="11"/>
      <c r="O43" s="11"/>
      <c r="P43" s="2"/>
    </row>
    <row r="44" spans="1:16" ht="15" customHeight="1" thickBot="1">
      <c r="A44" s="9"/>
      <c r="B44" s="12" t="s">
        <v>26</v>
      </c>
      <c r="C44" s="198"/>
      <c r="D44" s="198"/>
      <c r="E44" s="13"/>
      <c r="F44" s="57" t="s">
        <v>2</v>
      </c>
      <c r="G44" s="114"/>
      <c r="H44" s="117">
        <f>IF(C18="","",IF(C24&gt;=H11,"Erinnerungswert!",IF(C44=C18,"ACHTUNG:   Zeitwert 1.1. bleibt leer! "&amp;DOLLAR(H9,2)&amp;" kommt in die Spalte 'Zugang'","")))</f>
      </c>
      <c r="I44" s="117"/>
      <c r="J44" s="88"/>
      <c r="K44" s="88"/>
      <c r="L44" s="88"/>
      <c r="M44" s="88"/>
      <c r="N44" s="88"/>
      <c r="O44" s="88"/>
      <c r="P44" s="2"/>
    </row>
    <row r="45" spans="1:16" ht="13.5" customHeight="1" thickTop="1">
      <c r="A45" s="9"/>
      <c r="B45" s="9"/>
      <c r="C45" s="10"/>
      <c r="D45" s="10"/>
      <c r="E45" s="10"/>
      <c r="F45" s="10"/>
      <c r="G45" s="11"/>
      <c r="H45" s="88"/>
      <c r="I45" s="88"/>
      <c r="J45" s="88"/>
      <c r="K45" s="88"/>
      <c r="L45" s="88"/>
      <c r="M45" s="88"/>
      <c r="N45" s="88"/>
      <c r="O45" s="88"/>
      <c r="P45" s="2"/>
    </row>
    <row r="46" spans="1:16" ht="15" customHeight="1">
      <c r="A46" s="9" t="s">
        <v>31</v>
      </c>
      <c r="B46" s="9" t="s">
        <v>24</v>
      </c>
      <c r="C46" s="204"/>
      <c r="D46" s="204"/>
      <c r="E46" s="111"/>
      <c r="F46" s="109"/>
      <c r="G46" s="113"/>
      <c r="H46" s="204"/>
      <c r="I46" s="204"/>
      <c r="J46" s="11"/>
      <c r="K46" s="11"/>
      <c r="L46" s="11"/>
      <c r="M46" s="11"/>
      <c r="N46" s="11"/>
      <c r="O46" s="11"/>
      <c r="P46" s="2"/>
    </row>
    <row r="47" spans="1:16" ht="3" customHeight="1">
      <c r="A47" s="9"/>
      <c r="B47" s="9" t="s">
        <v>24</v>
      </c>
      <c r="C47" s="112"/>
      <c r="D47" s="112"/>
      <c r="E47" s="112"/>
      <c r="F47" s="112"/>
      <c r="G47" s="114"/>
      <c r="H47" s="114"/>
      <c r="I47" s="114"/>
      <c r="J47" s="11"/>
      <c r="K47" s="11"/>
      <c r="L47" s="11"/>
      <c r="M47" s="11"/>
      <c r="N47" s="11"/>
      <c r="O47" s="11"/>
      <c r="P47" s="2"/>
    </row>
    <row r="48" spans="1:16" ht="15" customHeight="1">
      <c r="A48" s="9"/>
      <c r="B48" s="9" t="s">
        <v>24</v>
      </c>
      <c r="C48" s="205"/>
      <c r="D48" s="205"/>
      <c r="E48" s="112"/>
      <c r="F48" s="111">
        <f>IF(F46="","",F46)</f>
      </c>
      <c r="G48" s="115"/>
      <c r="H48" s="205"/>
      <c r="I48" s="205"/>
      <c r="J48" s="11"/>
      <c r="K48" s="11"/>
      <c r="L48" s="11"/>
      <c r="M48" s="11"/>
      <c r="N48" s="11"/>
      <c r="O48" s="11"/>
      <c r="P48" s="2"/>
    </row>
    <row r="49" spans="1:16" ht="3" customHeight="1">
      <c r="A49" s="9"/>
      <c r="B49" s="9" t="s">
        <v>24</v>
      </c>
      <c r="C49" s="116"/>
      <c r="D49" s="116"/>
      <c r="E49" s="112"/>
      <c r="F49" s="116"/>
      <c r="G49" s="114"/>
      <c r="H49" s="114"/>
      <c r="I49" s="114"/>
      <c r="J49" s="11"/>
      <c r="K49" s="11"/>
      <c r="L49" s="11"/>
      <c r="M49" s="11"/>
      <c r="N49" s="11"/>
      <c r="O49" s="11"/>
      <c r="P49" s="2"/>
    </row>
    <row r="50" spans="1:16" ht="15" customHeight="1" thickBot="1">
      <c r="A50" s="9"/>
      <c r="B50" s="12" t="s">
        <v>25</v>
      </c>
      <c r="C50" s="198"/>
      <c r="D50" s="198"/>
      <c r="E50" s="13"/>
      <c r="F50" s="57" t="s">
        <v>2</v>
      </c>
      <c r="G50" s="114"/>
      <c r="H50" s="118">
        <f>IF(C50="","",IF(C44&lt;=C32,"Erinnerungswert!",""))</f>
      </c>
      <c r="I50" s="114"/>
      <c r="J50" s="11"/>
      <c r="K50" s="11"/>
      <c r="L50" s="11"/>
      <c r="M50" s="11"/>
      <c r="N50" s="11"/>
      <c r="O50" s="11"/>
      <c r="P50" s="2"/>
    </row>
    <row r="51" spans="1:16" ht="60" customHeight="1" thickTop="1">
      <c r="A51" s="9"/>
      <c r="B51" s="9"/>
      <c r="C51" s="10"/>
      <c r="D51" s="10"/>
      <c r="E51" s="10"/>
      <c r="F51" s="10"/>
      <c r="G51" s="11"/>
      <c r="H51" s="11"/>
      <c r="I51" s="11"/>
      <c r="J51" s="11"/>
      <c r="K51" s="11"/>
      <c r="L51" s="11"/>
      <c r="M51" s="11"/>
      <c r="N51" s="11"/>
      <c r="O51" s="11"/>
      <c r="P51" s="2"/>
    </row>
    <row r="52" spans="1:16" ht="12.75" customHeight="1">
      <c r="A52" s="193" t="s">
        <v>0</v>
      </c>
      <c r="B52" s="194"/>
      <c r="C52" s="321" t="s">
        <v>1</v>
      </c>
      <c r="D52" s="61" t="s">
        <v>30</v>
      </c>
      <c r="E52" s="206" t="s">
        <v>88</v>
      </c>
      <c r="F52" s="206"/>
      <c r="G52" s="206"/>
      <c r="H52" s="62" t="s">
        <v>62</v>
      </c>
      <c r="I52" s="62" t="s">
        <v>17</v>
      </c>
      <c r="J52" s="89" t="s">
        <v>5</v>
      </c>
      <c r="K52" s="69" t="s">
        <v>7</v>
      </c>
      <c r="L52" s="62" t="s">
        <v>8</v>
      </c>
      <c r="M52" s="62" t="s">
        <v>9</v>
      </c>
      <c r="N52" s="62" t="s">
        <v>5</v>
      </c>
      <c r="O52" s="63" t="s">
        <v>7</v>
      </c>
      <c r="P52" s="2"/>
    </row>
    <row r="53" spans="1:16" ht="12.75" customHeight="1">
      <c r="A53" s="195"/>
      <c r="B53" s="318"/>
      <c r="C53" s="322"/>
      <c r="D53" s="59" t="s">
        <v>90</v>
      </c>
      <c r="E53" s="199" t="s">
        <v>42</v>
      </c>
      <c r="F53" s="199"/>
      <c r="G53" s="199"/>
      <c r="H53" s="60" t="s">
        <v>3</v>
      </c>
      <c r="I53" s="60" t="s">
        <v>3</v>
      </c>
      <c r="J53" s="90" t="s">
        <v>3</v>
      </c>
      <c r="K53" s="72" t="str">
        <f>"1.1."&amp;Jahr!E4</f>
        <v>1.1.</v>
      </c>
      <c r="L53" s="60" t="s">
        <v>3</v>
      </c>
      <c r="M53" s="60" t="s">
        <v>3</v>
      </c>
      <c r="N53" s="60" t="s">
        <v>3</v>
      </c>
      <c r="O53" s="64" t="str">
        <f>"31.12."&amp;Jahr!E4</f>
        <v>31.12.</v>
      </c>
      <c r="P53" s="2"/>
    </row>
    <row r="54" spans="1:16" ht="12.75">
      <c r="A54" s="319"/>
      <c r="B54" s="320"/>
      <c r="C54" s="323"/>
      <c r="D54" s="59" t="s">
        <v>91</v>
      </c>
      <c r="E54" s="199" t="s">
        <v>89</v>
      </c>
      <c r="F54" s="199"/>
      <c r="G54" s="199"/>
      <c r="H54" s="60" t="s">
        <v>2</v>
      </c>
      <c r="I54" s="60" t="s">
        <v>92</v>
      </c>
      <c r="J54" s="91" t="s">
        <v>6</v>
      </c>
      <c r="K54" s="70" t="s">
        <v>2</v>
      </c>
      <c r="L54" s="60" t="s">
        <v>2</v>
      </c>
      <c r="M54" s="60" t="s">
        <v>2</v>
      </c>
      <c r="N54" s="60" t="s">
        <v>2</v>
      </c>
      <c r="O54" s="65" t="s">
        <v>2</v>
      </c>
      <c r="P54" s="2"/>
    </row>
    <row r="55" spans="1:16" ht="30" customHeight="1">
      <c r="A55" s="269" t="str">
        <f>IF(D1="","",D1)</f>
        <v>Drainage</v>
      </c>
      <c r="B55" s="218"/>
      <c r="C55" s="66">
        <f>IF(C11="","",C11)</f>
        <v>2005</v>
      </c>
      <c r="D55" s="66">
        <f>IF(L9="","",L9)</f>
        <v>125</v>
      </c>
      <c r="E55" s="219">
        <f>IF(L11="","",L11)</f>
        <v>60</v>
      </c>
      <c r="F55" s="219"/>
      <c r="G55" s="219"/>
      <c r="H55" s="68">
        <f>IF(C18="","",C18)</f>
      </c>
      <c r="I55" s="68">
        <f>IF(H11="","",H11)</f>
        <v>5</v>
      </c>
      <c r="J55" s="71">
        <f>IF(C32="","",C32)</f>
      </c>
      <c r="K55" s="74"/>
      <c r="L55" s="92"/>
      <c r="M55" s="92"/>
      <c r="N55" s="73"/>
      <c r="O55" s="75"/>
      <c r="P55" s="2"/>
    </row>
    <row r="56" spans="1:16" ht="19.5" customHeight="1">
      <c r="A56" s="200" t="s">
        <v>10</v>
      </c>
      <c r="B56" s="201"/>
      <c r="C56" s="201"/>
      <c r="D56" s="201"/>
      <c r="E56" s="201"/>
      <c r="F56" s="201"/>
      <c r="G56" s="201"/>
      <c r="H56" s="201"/>
      <c r="I56" s="201"/>
      <c r="J56" s="202"/>
      <c r="K56" s="93">
        <f>IF(SUM(K55)=0,"",SUM(K55))</f>
      </c>
      <c r="L56" s="96">
        <f>IF(SUM(L55)=0,"",SUM(L55))</f>
      </c>
      <c r="M56" s="96">
        <f>IF(SUM(M55)=0,"",SUM(M55))</f>
      </c>
      <c r="N56" s="94">
        <f>IF(SUM(N55)=0,"",SUM(N55))</f>
      </c>
      <c r="O56" s="95">
        <f>IF(SUM(O55)=0,"",SUM(O55))</f>
      </c>
      <c r="P56" s="2"/>
    </row>
    <row r="57" spans="1:16" ht="15">
      <c r="A57" s="36"/>
      <c r="B57" s="36"/>
      <c r="C57" s="37"/>
      <c r="D57" s="37"/>
      <c r="E57" s="37"/>
      <c r="F57" s="37"/>
      <c r="G57" s="38"/>
      <c r="H57" s="38"/>
      <c r="I57" s="38"/>
      <c r="J57" s="38"/>
      <c r="K57" s="38"/>
      <c r="L57" s="38"/>
      <c r="M57" s="38"/>
      <c r="N57" s="38"/>
      <c r="O57" s="8"/>
      <c r="P57" s="2"/>
    </row>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sheetData>
  <sheetProtection sheet="1" objects="1" scenarios="1"/>
  <mergeCells count="42">
    <mergeCell ref="E53:G53"/>
    <mergeCell ref="E54:G54"/>
    <mergeCell ref="B26:B27"/>
    <mergeCell ref="C48:D48"/>
    <mergeCell ref="B29:B30"/>
    <mergeCell ref="C50:D50"/>
    <mergeCell ref="A52:B54"/>
    <mergeCell ref="C52:C54"/>
    <mergeCell ref="C40:D40"/>
    <mergeCell ref="C42:D42"/>
    <mergeCell ref="C44:D44"/>
    <mergeCell ref="C46:D46"/>
    <mergeCell ref="C32:D32"/>
    <mergeCell ref="C34:D34"/>
    <mergeCell ref="C36:D36"/>
    <mergeCell ref="C38:D38"/>
    <mergeCell ref="H46:I46"/>
    <mergeCell ref="H48:I48"/>
    <mergeCell ref="E52:G52"/>
    <mergeCell ref="C20:D20"/>
    <mergeCell ref="C22:D22"/>
    <mergeCell ref="C24:D24"/>
    <mergeCell ref="C26:D26"/>
    <mergeCell ref="C27:D27"/>
    <mergeCell ref="C29:D29"/>
    <mergeCell ref="C30:D30"/>
    <mergeCell ref="A55:B55"/>
    <mergeCell ref="E55:G55"/>
    <mergeCell ref="A56:J56"/>
    <mergeCell ref="A7:O7"/>
    <mergeCell ref="H20:I20"/>
    <mergeCell ref="H22:I22"/>
    <mergeCell ref="H34:I34"/>
    <mergeCell ref="H36:I36"/>
    <mergeCell ref="H40:I40"/>
    <mergeCell ref="H42:I42"/>
    <mergeCell ref="D1:O1"/>
    <mergeCell ref="C18:D18"/>
    <mergeCell ref="C14:D14"/>
    <mergeCell ref="H14:I14"/>
    <mergeCell ref="C16:D16"/>
    <mergeCell ref="H16:I16"/>
  </mergeCells>
  <conditionalFormatting sqref="H20:I20 C20:D20 H22:I22 C22:D22 C34:D34 C36:D36 F34 F36 H34:I34 H36:I36 C40:D40 C42:D42 F40 F42 H40:I40 H42:I42 F20 F22 C46:D46 C48:D48 F46 F48 H46:I46 H48:I48 H14:I14 C14:D14 F16 C16:D16 F14 H16:I16">
    <cfRule type="cellIs" priority="1" dxfId="0" operator="notEqual" stopIfTrue="1">
      <formula>""</formula>
    </cfRule>
  </conditionalFormatting>
  <conditionalFormatting sqref="C26:D26 C29:D29 C24:D24 C32:D32 C38:D38 C44:D44 C50:D50 C18:D18">
    <cfRule type="cellIs" priority="2" dxfId="1" operator="notEqual" stopIfTrue="1">
      <formula>""</formula>
    </cfRule>
  </conditionalFormatting>
  <conditionalFormatting sqref="C27:D27 C30:D30">
    <cfRule type="cellIs" priority="3" dxfId="2" operator="notEqual" stopIfTrue="1">
      <formula>""</formula>
    </cfRule>
  </conditionalFormatting>
  <conditionalFormatting sqref="H44">
    <cfRule type="cellIs" priority="4" dxfId="3" operator="equal" stopIfTrue="1">
      <formula>"Erinnerungswert!"</formula>
    </cfRule>
  </conditionalFormatting>
  <dataValidations count="2">
    <dataValidation type="list" allowBlank="1" showInputMessage="1" showErrorMessage="1" sqref="C46 C40 C20 H20 C26:C27 H34 C34 H40 H46 C14 H14">
      <formula1>Operanden</formula1>
    </dataValidation>
    <dataValidation type="list" allowBlank="1" showInputMessage="1" showErrorMessage="1" sqref="F20 F34 F40 F46 F14">
      <formula1>Operatoren</formula1>
    </dataValidation>
  </dataValidations>
  <printOptions/>
  <pageMargins left="0.3937007874015748" right="0.3937007874015748" top="0.7874015748031497" bottom="0.7874015748031497" header="0" footer="0.3937007874015748"/>
  <pageSetup blackAndWhite="1" fitToHeight="1" fitToWidth="1" horizontalDpi="300" verticalDpi="300" orientation="portrait" paperSize="9" scale="76" r:id="rId2"/>
  <headerFooter alignWithMargins="0">
    <oddFooter>&amp;L&amp;"Arial,Kursiv"&amp;8&amp;D - &amp;T&amp;R&amp;"Arial,Fett Kursiv"&amp;8© Wolfgang Harasleben</oddFooter>
  </headerFooter>
  <drawing r:id="rId1"/>
</worksheet>
</file>

<file path=xl/worksheets/sheet8.xml><?xml version="1.0" encoding="utf-8"?>
<worksheet xmlns="http://schemas.openxmlformats.org/spreadsheetml/2006/main" xmlns:r="http://schemas.openxmlformats.org/officeDocument/2006/relationships">
  <sheetPr>
    <tabColor indexed="12"/>
    <pageSetUpPr fitToPage="1"/>
  </sheetPr>
  <dimension ref="A1:P57"/>
  <sheetViews>
    <sheetView showGridLines="0" showRowColHeaders="0" workbookViewId="0" topLeftCell="A1">
      <pane ySplit="12" topLeftCell="BM52" activePane="bottomLeft" state="frozen"/>
      <selection pane="topLeft" activeCell="E32" sqref="E32:G32"/>
      <selection pane="bottomLeft" activeCell="C9" sqref="C9"/>
    </sheetView>
  </sheetViews>
  <sheetFormatPr defaultColWidth="11.421875" defaultRowHeight="12.75" zeroHeight="1"/>
  <cols>
    <col min="1" max="4" width="10.7109375" style="1" customWidth="1"/>
    <col min="5" max="5" width="1.7109375" style="1" customWidth="1"/>
    <col min="6" max="6" width="5.7109375" style="1" customWidth="1"/>
    <col min="7" max="7" width="1.7109375" style="1" customWidth="1"/>
    <col min="8" max="15" width="10.7109375" style="1" customWidth="1"/>
    <col min="16" max="16" width="11.421875" style="1" customWidth="1"/>
    <col min="17" max="16384" width="11.421875" style="1" hidden="1" customWidth="1"/>
  </cols>
  <sheetData>
    <row r="1" spans="1:16" ht="27">
      <c r="A1" s="3" t="s">
        <v>12</v>
      </c>
      <c r="B1" s="4"/>
      <c r="C1" s="4">
        <f>IF('GV3'!C1="","",'GV3'!C1)</f>
        <v>3</v>
      </c>
      <c r="D1" s="324" t="str">
        <f>IF('GV3'!D1="","",'GV3'!D1)</f>
        <v>Drainage</v>
      </c>
      <c r="E1" s="324"/>
      <c r="F1" s="324"/>
      <c r="G1" s="324"/>
      <c r="H1" s="324"/>
      <c r="I1" s="324"/>
      <c r="J1" s="324"/>
      <c r="K1" s="324"/>
      <c r="L1" s="324"/>
      <c r="M1" s="324"/>
      <c r="N1" s="324"/>
      <c r="O1" s="324"/>
      <c r="P1" s="2"/>
    </row>
    <row r="2" spans="1:16" ht="4.5" customHeight="1">
      <c r="A2" s="28"/>
      <c r="B2" s="29"/>
      <c r="C2" s="29"/>
      <c r="D2" s="29"/>
      <c r="E2" s="29"/>
      <c r="F2" s="29"/>
      <c r="G2" s="29"/>
      <c r="H2" s="29"/>
      <c r="I2" s="29"/>
      <c r="J2" s="29"/>
      <c r="K2" s="29"/>
      <c r="L2" s="29"/>
      <c r="M2" s="29"/>
      <c r="N2" s="29"/>
      <c r="O2" s="29"/>
      <c r="P2" s="2"/>
    </row>
    <row r="3" spans="1:16" ht="15.75">
      <c r="A3" s="97" t="str">
        <f>IF('GV3'!A3="","",'GV3'!A3)</f>
        <v>■ Herstellungswert unbekannt</v>
      </c>
      <c r="B3" s="98"/>
      <c r="C3" s="99"/>
      <c r="D3" s="99"/>
      <c r="E3" s="99"/>
      <c r="F3" s="99"/>
      <c r="G3" s="100"/>
      <c r="H3" s="100"/>
      <c r="I3" s="100"/>
      <c r="J3" s="100"/>
      <c r="K3" s="100"/>
      <c r="L3" s="101"/>
      <c r="M3" s="101"/>
      <c r="N3" s="101"/>
      <c r="O3" s="102"/>
      <c r="P3" s="2"/>
    </row>
    <row r="4" spans="1:16" ht="15.75">
      <c r="A4" s="97" t="str">
        <f>IF('GV3'!A4="","",'GV3'!A4)</f>
        <v>■ Errichtungsjahr bekannt</v>
      </c>
      <c r="B4" s="98"/>
      <c r="C4" s="99"/>
      <c r="D4" s="99"/>
      <c r="E4" s="99"/>
      <c r="F4" s="99"/>
      <c r="G4" s="100"/>
      <c r="H4" s="100"/>
      <c r="I4" s="100"/>
      <c r="J4" s="100"/>
      <c r="K4" s="100"/>
      <c r="L4" s="101"/>
      <c r="M4" s="101"/>
      <c r="N4" s="101"/>
      <c r="O4" s="100"/>
      <c r="P4" s="2"/>
    </row>
    <row r="5" spans="1:16" ht="15.75">
      <c r="A5" s="97" t="str">
        <f>IF('GV3'!A5="","",'GV3'!A5)</f>
        <v>■ kein Investitionszuschuss</v>
      </c>
      <c r="B5" s="98"/>
      <c r="C5" s="99"/>
      <c r="D5" s="99"/>
      <c r="E5" s="99"/>
      <c r="F5" s="99"/>
      <c r="G5" s="100"/>
      <c r="H5" s="100"/>
      <c r="I5" s="100"/>
      <c r="J5" s="100"/>
      <c r="K5" s="100"/>
      <c r="L5" s="101"/>
      <c r="M5" s="101"/>
      <c r="N5" s="101"/>
      <c r="O5" s="100"/>
      <c r="P5" s="2"/>
    </row>
    <row r="6" spans="1:16" ht="4.5" customHeight="1">
      <c r="A6" s="103"/>
      <c r="B6" s="98"/>
      <c r="C6" s="99"/>
      <c r="D6" s="99"/>
      <c r="E6" s="99"/>
      <c r="F6" s="99"/>
      <c r="G6" s="100"/>
      <c r="H6" s="100"/>
      <c r="I6" s="100"/>
      <c r="J6" s="100"/>
      <c r="K6" s="100"/>
      <c r="L6" s="101"/>
      <c r="M6" s="101"/>
      <c r="N6" s="101"/>
      <c r="O6" s="100"/>
      <c r="P6" s="2"/>
    </row>
    <row r="7" spans="1:16" ht="48" customHeight="1">
      <c r="A7" s="203" t="str">
        <f>IF('GV3'!A7="","",'GV3'!A7)</f>
        <v>Der Neuwert (Herstellungswert) für die im ersten Halbjahr 2005 errichtete und in Betrieb genommene 'DRAINAGE' ist nicht bekannt. Die Größe der Drainage beträgt 125 lfm und der Baukostenrichtsatz liegt laut Tabelle bei € 60,00. Die Nutzungsdauer wird mit 5 Jahren festgelegt.</v>
      </c>
      <c r="B7" s="203">
        <f>IF('GV3'!B7="","",'GV3'!B7)</f>
      </c>
      <c r="C7" s="203">
        <f>IF('GV3'!C7="","",'GV3'!C7)</f>
      </c>
      <c r="D7" s="203">
        <f>IF('GV3'!D7="","",'GV3'!D7)</f>
      </c>
      <c r="E7" s="203">
        <f>IF('GV3'!E7="","",'GV3'!E7)</f>
      </c>
      <c r="F7" s="203">
        <f>IF('GV3'!F7="","",'GV3'!F7)</f>
      </c>
      <c r="G7" s="203">
        <f>IF('GV3'!G7="","",'GV3'!G7)</f>
      </c>
      <c r="H7" s="203">
        <f>IF('GV3'!H7="","",'GV3'!H7)</f>
      </c>
      <c r="I7" s="203">
        <f>IF('GV3'!I7="","",'GV3'!I7)</f>
      </c>
      <c r="J7" s="203">
        <f>IF('GV3'!J7="","",'GV3'!J7)</f>
      </c>
      <c r="K7" s="203">
        <f>IF('GV3'!K7="","",'GV3'!K7)</f>
      </c>
      <c r="L7" s="203">
        <f>IF('GV3'!L7="","",'GV3'!L7)</f>
      </c>
      <c r="M7" s="203">
        <f>IF('GV3'!M7="","",'GV3'!M7)</f>
      </c>
      <c r="N7" s="203">
        <f>IF('GV3'!N7="","",'GV3'!N7)</f>
      </c>
      <c r="O7" s="203">
        <f>IF('GV3'!O7="","",'GV3'!O7)</f>
      </c>
      <c r="P7" s="2"/>
    </row>
    <row r="8" spans="1:16" ht="15">
      <c r="A8" s="5"/>
      <c r="B8" s="6"/>
      <c r="C8" s="7"/>
      <c r="D8" s="7"/>
      <c r="E8" s="7"/>
      <c r="F8" s="7"/>
      <c r="G8" s="8"/>
      <c r="H8" s="8"/>
      <c r="I8" s="8"/>
      <c r="J8" s="8"/>
      <c r="K8" s="8"/>
      <c r="L8" s="8"/>
      <c r="M8" s="8"/>
      <c r="N8" s="8"/>
      <c r="O8" s="8"/>
      <c r="P8" s="2"/>
    </row>
    <row r="9" spans="1:16" ht="15">
      <c r="A9" s="80"/>
      <c r="B9" s="81" t="str">
        <f>IF('GV3'!B9="","",'GV3'!B9)</f>
        <v>Heuer = </v>
      </c>
      <c r="C9" s="30">
        <f>IF('GV3'!C9="","",'GV3'!C9)</f>
        <v>2007</v>
      </c>
      <c r="D9" s="82"/>
      <c r="E9" s="82"/>
      <c r="F9" s="80"/>
      <c r="G9" s="81"/>
      <c r="H9" s="83"/>
      <c r="I9" s="83"/>
      <c r="J9" s="82"/>
      <c r="K9" s="81" t="str">
        <f>IF('GV3'!K9="","",'GV3'!K9)</f>
        <v>Größe = </v>
      </c>
      <c r="L9" s="108">
        <f>IF('GV3'!L9="","",'GV3'!L9)</f>
        <v>125</v>
      </c>
      <c r="M9" s="83" t="str">
        <f>IF('GV3'!M9="","",'GV3'!M9)</f>
        <v> lfm</v>
      </c>
      <c r="N9" s="84"/>
      <c r="O9" s="84"/>
      <c r="P9" s="2"/>
    </row>
    <row r="10" spans="1:16" ht="3.75" customHeight="1">
      <c r="A10" s="80"/>
      <c r="B10" s="81"/>
      <c r="C10" s="80"/>
      <c r="D10" s="82"/>
      <c r="E10" s="82"/>
      <c r="F10" s="80"/>
      <c r="G10" s="81"/>
      <c r="H10" s="80"/>
      <c r="I10" s="85"/>
      <c r="J10" s="82"/>
      <c r="K10" s="81"/>
      <c r="L10" s="80"/>
      <c r="M10" s="85"/>
      <c r="N10" s="84"/>
      <c r="O10" s="84"/>
      <c r="P10" s="2"/>
    </row>
    <row r="11" spans="1:16" ht="15">
      <c r="A11" s="80"/>
      <c r="B11" s="81" t="str">
        <f>IF('GV3'!B11="","",'GV3'!B11)</f>
        <v>Anschaffungsjahr = </v>
      </c>
      <c r="C11" s="108">
        <f>IF('GV3'!C11="","",'GV3'!C11)</f>
        <v>2005</v>
      </c>
      <c r="D11" s="84"/>
      <c r="E11" s="82"/>
      <c r="F11" s="80"/>
      <c r="G11" s="81" t="str">
        <f>IF('GV3'!G11="","",'GV3'!G11)</f>
        <v>Nutzungsdauer = </v>
      </c>
      <c r="H11" s="108">
        <f>IF('GV3'!H11="","",'GV3'!H11)</f>
        <v>5</v>
      </c>
      <c r="I11" s="86" t="str">
        <f>IF('GV3'!I11="","",'GV3'!I11)</f>
        <v> Jahre</v>
      </c>
      <c r="J11" s="82"/>
      <c r="K11" s="81" t="str">
        <f>IF('GV3'!K11="","",'GV3'!K11)</f>
        <v>Baukostenrichtsatz = </v>
      </c>
      <c r="L11" s="107">
        <f>IF('GV3'!L11="","",'GV3'!L11)</f>
        <v>60</v>
      </c>
      <c r="M11" s="86" t="str">
        <f>IF('GV3'!M11="","",'GV3'!M11)</f>
        <v> €</v>
      </c>
      <c r="N11" s="84"/>
      <c r="O11" s="84"/>
      <c r="P11" s="2"/>
    </row>
    <row r="12" spans="1:16" ht="27" customHeight="1">
      <c r="A12" s="5"/>
      <c r="B12" s="6"/>
      <c r="C12" s="7"/>
      <c r="D12" s="7"/>
      <c r="E12" s="7"/>
      <c r="F12" s="7"/>
      <c r="G12" s="8"/>
      <c r="H12" s="8"/>
      <c r="I12" s="8"/>
      <c r="J12" s="8"/>
      <c r="K12" s="8"/>
      <c r="L12" s="8"/>
      <c r="M12" s="8"/>
      <c r="N12" s="8"/>
      <c r="O12" s="8"/>
      <c r="P12" s="2"/>
    </row>
    <row r="13" spans="1:16" ht="9.75" customHeight="1">
      <c r="A13" s="24"/>
      <c r="B13" s="25"/>
      <c r="C13" s="26"/>
      <c r="D13" s="26"/>
      <c r="E13" s="26"/>
      <c r="F13" s="26"/>
      <c r="G13" s="27"/>
      <c r="H13" s="27"/>
      <c r="I13" s="27"/>
      <c r="J13" s="27"/>
      <c r="K13" s="27"/>
      <c r="L13" s="27"/>
      <c r="M13" s="27"/>
      <c r="N13" s="27"/>
      <c r="O13" s="27"/>
      <c r="P13" s="2"/>
    </row>
    <row r="14" spans="1:16" ht="15" customHeight="1">
      <c r="A14" s="55" t="s">
        <v>13</v>
      </c>
      <c r="B14" s="55" t="s">
        <v>101</v>
      </c>
      <c r="C14" s="204" t="s">
        <v>30</v>
      </c>
      <c r="D14" s="204"/>
      <c r="E14" s="18"/>
      <c r="F14" s="109" t="s">
        <v>55</v>
      </c>
      <c r="G14" s="19"/>
      <c r="H14" s="204" t="s">
        <v>67</v>
      </c>
      <c r="I14" s="204"/>
      <c r="J14" s="27"/>
      <c r="K14" s="134" t="s">
        <v>102</v>
      </c>
      <c r="L14" s="144"/>
      <c r="M14" s="144"/>
      <c r="N14" s="145"/>
      <c r="O14" s="27"/>
      <c r="P14" s="2"/>
    </row>
    <row r="15" spans="1:16" ht="3" customHeight="1">
      <c r="A15" s="14"/>
      <c r="B15" s="55"/>
      <c r="C15" s="18"/>
      <c r="D15" s="18"/>
      <c r="E15" s="18"/>
      <c r="F15" s="18"/>
      <c r="G15" s="19"/>
      <c r="H15" s="18"/>
      <c r="I15" s="18"/>
      <c r="J15" s="27"/>
      <c r="K15" s="137"/>
      <c r="L15" s="124"/>
      <c r="M15" s="124"/>
      <c r="N15" s="146"/>
      <c r="O15" s="27"/>
      <c r="P15" s="2"/>
    </row>
    <row r="16" spans="1:16" ht="15" customHeight="1">
      <c r="A16" s="14"/>
      <c r="B16" s="55" t="s">
        <v>101</v>
      </c>
      <c r="C16" s="204">
        <f>IF(L9="","",L9)</f>
        <v>125</v>
      </c>
      <c r="D16" s="204"/>
      <c r="E16" s="18"/>
      <c r="F16" s="111" t="str">
        <f>IF(F14="","",F14)</f>
        <v>•</v>
      </c>
      <c r="G16" s="19"/>
      <c r="H16" s="325">
        <f>IF(L11="","",L11)</f>
        <v>60</v>
      </c>
      <c r="I16" s="326"/>
      <c r="J16" s="27"/>
      <c r="K16" s="139" t="s">
        <v>106</v>
      </c>
      <c r="L16" s="124"/>
      <c r="M16" s="124"/>
      <c r="N16" s="146"/>
      <c r="O16" s="27"/>
      <c r="P16" s="2"/>
    </row>
    <row r="17" spans="1:16" ht="3" customHeight="1">
      <c r="A17" s="14"/>
      <c r="B17" s="55"/>
      <c r="C17" s="18"/>
      <c r="D17" s="18"/>
      <c r="E17" s="18"/>
      <c r="F17" s="18" t="s">
        <v>41</v>
      </c>
      <c r="G17" s="19"/>
      <c r="H17" s="19"/>
      <c r="I17" s="19"/>
      <c r="J17" s="27"/>
      <c r="K17" s="137"/>
      <c r="L17" s="124"/>
      <c r="M17" s="124"/>
      <c r="N17" s="146"/>
      <c r="O17" s="27"/>
      <c r="P17" s="2"/>
    </row>
    <row r="18" spans="1:16" ht="15" customHeight="1" thickBot="1">
      <c r="A18" s="14"/>
      <c r="B18" s="20" t="s">
        <v>101</v>
      </c>
      <c r="C18" s="198">
        <f>C16*H16</f>
        <v>7500</v>
      </c>
      <c r="D18" s="198"/>
      <c r="E18" s="53"/>
      <c r="F18" s="53" t="s">
        <v>2</v>
      </c>
      <c r="G18" s="53"/>
      <c r="H18" s="58"/>
      <c r="I18" s="58"/>
      <c r="J18" s="27"/>
      <c r="K18" s="139" t="s">
        <v>107</v>
      </c>
      <c r="L18" s="124"/>
      <c r="M18" s="124"/>
      <c r="N18" s="146"/>
      <c r="O18" s="27"/>
      <c r="P18" s="2"/>
    </row>
    <row r="19" spans="1:16" ht="13.5" customHeight="1" thickTop="1">
      <c r="A19" s="24"/>
      <c r="B19" s="25"/>
      <c r="C19" s="26"/>
      <c r="D19" s="26"/>
      <c r="E19" s="26"/>
      <c r="F19" s="26"/>
      <c r="G19" s="27"/>
      <c r="H19" s="27"/>
      <c r="I19" s="27"/>
      <c r="J19" s="27"/>
      <c r="K19" s="140"/>
      <c r="L19" s="124"/>
      <c r="M19" s="124"/>
      <c r="N19" s="146"/>
      <c r="O19" s="27"/>
      <c r="P19" s="2"/>
    </row>
    <row r="20" spans="1:16" ht="15" customHeight="1">
      <c r="A20" s="55" t="s">
        <v>13</v>
      </c>
      <c r="B20" s="55" t="s">
        <v>14</v>
      </c>
      <c r="C20" s="329" t="s">
        <v>40</v>
      </c>
      <c r="D20" s="330"/>
      <c r="E20" s="18"/>
      <c r="F20" s="104" t="s">
        <v>54</v>
      </c>
      <c r="G20" s="19"/>
      <c r="H20" s="329" t="s">
        <v>86</v>
      </c>
      <c r="I20" s="330"/>
      <c r="J20" s="19"/>
      <c r="K20" s="139" t="s">
        <v>103</v>
      </c>
      <c r="L20" s="128"/>
      <c r="M20" s="128"/>
      <c r="N20" s="138"/>
      <c r="O20" s="19"/>
      <c r="P20" s="2"/>
    </row>
    <row r="21" spans="1:16" ht="3" customHeight="1">
      <c r="A21" s="14"/>
      <c r="B21" s="55"/>
      <c r="C21" s="18"/>
      <c r="D21" s="18"/>
      <c r="E21" s="18"/>
      <c r="F21" s="18"/>
      <c r="G21" s="19"/>
      <c r="H21" s="18"/>
      <c r="I21" s="18"/>
      <c r="J21" s="19"/>
      <c r="K21" s="147"/>
      <c r="L21" s="128"/>
      <c r="M21" s="128"/>
      <c r="N21" s="138"/>
      <c r="O21" s="19"/>
      <c r="P21" s="2"/>
    </row>
    <row r="22" spans="1:16" ht="15" customHeight="1">
      <c r="A22" s="14"/>
      <c r="B22" s="55" t="s">
        <v>14</v>
      </c>
      <c r="C22" s="329">
        <f>C9</f>
        <v>2007</v>
      </c>
      <c r="D22" s="330"/>
      <c r="E22" s="18"/>
      <c r="F22" s="51" t="str">
        <f>IF(F20="","",F20)</f>
        <v>–</v>
      </c>
      <c r="G22" s="19"/>
      <c r="H22" s="329">
        <f>C11</f>
        <v>2005</v>
      </c>
      <c r="I22" s="330"/>
      <c r="J22" s="19"/>
      <c r="K22" s="141" t="s">
        <v>104</v>
      </c>
      <c r="L22" s="142"/>
      <c r="M22" s="142"/>
      <c r="N22" s="143"/>
      <c r="O22" s="19"/>
      <c r="P22" s="2"/>
    </row>
    <row r="23" spans="1:16" ht="3" customHeight="1">
      <c r="A23" s="14"/>
      <c r="B23" s="55"/>
      <c r="C23" s="18"/>
      <c r="D23" s="18"/>
      <c r="E23" s="18"/>
      <c r="F23" s="18" t="s">
        <v>41</v>
      </c>
      <c r="G23" s="19"/>
      <c r="H23" s="19"/>
      <c r="I23" s="19"/>
      <c r="J23" s="19"/>
      <c r="K23" s="19"/>
      <c r="L23" s="19"/>
      <c r="M23" s="19"/>
      <c r="N23" s="19"/>
      <c r="O23" s="19"/>
      <c r="P23" s="2"/>
    </row>
    <row r="24" spans="1:16" ht="15" customHeight="1" thickBot="1">
      <c r="A24" s="14"/>
      <c r="B24" s="20" t="s">
        <v>14</v>
      </c>
      <c r="C24" s="331">
        <f>C22-H22</f>
        <v>2</v>
      </c>
      <c r="D24" s="332"/>
      <c r="E24" s="53"/>
      <c r="F24" s="53" t="s">
        <v>4</v>
      </c>
      <c r="G24" s="53"/>
      <c r="H24" s="58"/>
      <c r="I24" s="58"/>
      <c r="J24" s="22"/>
      <c r="K24" s="54"/>
      <c r="L24" s="19"/>
      <c r="M24" s="19"/>
      <c r="N24" s="19"/>
      <c r="O24" s="19"/>
      <c r="P24" s="2"/>
    </row>
    <row r="25" spans="1:16" ht="13.5" thickTop="1">
      <c r="A25" s="14"/>
      <c r="B25" s="14"/>
      <c r="C25" s="18"/>
      <c r="D25" s="18"/>
      <c r="E25" s="18"/>
      <c r="F25" s="18"/>
      <c r="G25" s="19"/>
      <c r="H25" s="19"/>
      <c r="I25" s="19"/>
      <c r="J25" s="19"/>
      <c r="K25" s="19"/>
      <c r="L25" s="19"/>
      <c r="M25" s="19"/>
      <c r="N25" s="19"/>
      <c r="O25" s="19"/>
      <c r="P25" s="2"/>
    </row>
    <row r="26" spans="1:16" ht="15" customHeight="1">
      <c r="A26" s="55" t="s">
        <v>15</v>
      </c>
      <c r="B26" s="192" t="s">
        <v>16</v>
      </c>
      <c r="C26" s="333" t="s">
        <v>61</v>
      </c>
      <c r="D26" s="334"/>
      <c r="E26" s="18"/>
      <c r="F26" s="18"/>
      <c r="G26" s="19"/>
      <c r="H26" s="19"/>
      <c r="I26" s="19"/>
      <c r="J26" s="19"/>
      <c r="K26" s="19"/>
      <c r="L26" s="19"/>
      <c r="M26" s="19"/>
      <c r="N26" s="19"/>
      <c r="O26" s="19"/>
      <c r="P26" s="2"/>
    </row>
    <row r="27" spans="1:16" ht="15" customHeight="1">
      <c r="A27" s="14"/>
      <c r="B27" s="192"/>
      <c r="C27" s="335" t="s">
        <v>63</v>
      </c>
      <c r="D27" s="336"/>
      <c r="E27" s="18"/>
      <c r="F27" s="18"/>
      <c r="G27" s="19"/>
      <c r="H27" s="19"/>
      <c r="I27" s="19"/>
      <c r="J27" s="19"/>
      <c r="K27" s="19"/>
      <c r="L27" s="19"/>
      <c r="M27" s="19"/>
      <c r="N27" s="19"/>
      <c r="O27" s="19"/>
      <c r="P27" s="2"/>
    </row>
    <row r="28" spans="1:16" ht="3" customHeight="1">
      <c r="A28" s="14"/>
      <c r="B28" s="55"/>
      <c r="C28" s="18"/>
      <c r="D28" s="18"/>
      <c r="E28" s="18"/>
      <c r="F28" s="18"/>
      <c r="G28" s="19"/>
      <c r="H28" s="19"/>
      <c r="I28" s="19"/>
      <c r="J28" s="19"/>
      <c r="K28" s="19"/>
      <c r="L28" s="19"/>
      <c r="M28" s="19"/>
      <c r="N28" s="19"/>
      <c r="O28" s="19"/>
      <c r="P28" s="2"/>
    </row>
    <row r="29" spans="1:16" ht="15" customHeight="1">
      <c r="A29" s="14"/>
      <c r="B29" s="192" t="s">
        <v>16</v>
      </c>
      <c r="C29" s="337">
        <f>IF(C18="","",C18)</f>
        <v>7500</v>
      </c>
      <c r="D29" s="338"/>
      <c r="E29" s="18"/>
      <c r="F29" s="18"/>
      <c r="G29" s="19"/>
      <c r="H29" s="19"/>
      <c r="I29" s="19"/>
      <c r="J29" s="19"/>
      <c r="K29" s="19"/>
      <c r="L29" s="19"/>
      <c r="M29" s="19"/>
      <c r="N29" s="19"/>
      <c r="O29" s="19"/>
      <c r="P29" s="2"/>
    </row>
    <row r="30" spans="1:16" ht="15" customHeight="1">
      <c r="A30" s="14"/>
      <c r="B30" s="192"/>
      <c r="C30" s="335">
        <f>H11</f>
        <v>5</v>
      </c>
      <c r="D30" s="336"/>
      <c r="E30" s="18"/>
      <c r="F30" s="18"/>
      <c r="G30" s="19"/>
      <c r="H30" s="19"/>
      <c r="I30" s="19"/>
      <c r="J30" s="19"/>
      <c r="K30" s="19"/>
      <c r="L30" s="19"/>
      <c r="M30" s="19"/>
      <c r="N30" s="19"/>
      <c r="O30" s="19"/>
      <c r="P30" s="2"/>
    </row>
    <row r="31" spans="1:16" ht="3" customHeight="1">
      <c r="A31" s="14"/>
      <c r="B31" s="55"/>
      <c r="C31" s="18"/>
      <c r="D31" s="18"/>
      <c r="E31" s="18"/>
      <c r="F31" s="18"/>
      <c r="G31" s="19"/>
      <c r="H31" s="19" t="s">
        <v>261</v>
      </c>
      <c r="I31" s="19"/>
      <c r="J31" s="19"/>
      <c r="K31" s="19"/>
      <c r="L31" s="19"/>
      <c r="M31" s="19"/>
      <c r="N31" s="19"/>
      <c r="O31" s="19"/>
      <c r="P31" s="2"/>
    </row>
    <row r="32" spans="1:16" ht="15" customHeight="1" thickBot="1">
      <c r="A32" s="14"/>
      <c r="B32" s="20" t="s">
        <v>16</v>
      </c>
      <c r="C32" s="327">
        <f>C29/C30</f>
        <v>1500</v>
      </c>
      <c r="D32" s="328"/>
      <c r="E32" s="21"/>
      <c r="F32" s="53" t="s">
        <v>2</v>
      </c>
      <c r="G32" s="19"/>
      <c r="H32" s="23">
        <f>IF(C24&gt;=H11,"ACHTUNG:   Keine Afa mehr!","")</f>
      </c>
      <c r="I32" s="19"/>
      <c r="J32" s="19"/>
      <c r="K32" s="19"/>
      <c r="L32" s="19"/>
      <c r="M32" s="19"/>
      <c r="N32" s="19"/>
      <c r="O32" s="19"/>
      <c r="P32" s="2"/>
    </row>
    <row r="33" spans="1:16" ht="13.5" thickTop="1">
      <c r="A33" s="14"/>
      <c r="B33" s="14"/>
      <c r="C33" s="18"/>
      <c r="D33" s="18"/>
      <c r="E33" s="18"/>
      <c r="F33" s="18"/>
      <c r="G33" s="19"/>
      <c r="H33" s="19"/>
      <c r="I33" s="19"/>
      <c r="J33" s="19"/>
      <c r="K33" s="19"/>
      <c r="L33" s="19"/>
      <c r="M33" s="19"/>
      <c r="N33" s="19"/>
      <c r="O33" s="19"/>
      <c r="P33" s="2"/>
    </row>
    <row r="34" spans="1:16" ht="15" customHeight="1">
      <c r="A34" s="56" t="s">
        <v>18</v>
      </c>
      <c r="B34" s="56" t="s">
        <v>19</v>
      </c>
      <c r="C34" s="329" t="s">
        <v>20</v>
      </c>
      <c r="D34" s="330"/>
      <c r="E34" s="18"/>
      <c r="F34" s="104" t="s">
        <v>55</v>
      </c>
      <c r="G34" s="19"/>
      <c r="H34" s="329" t="s">
        <v>56</v>
      </c>
      <c r="I34" s="330"/>
      <c r="J34" s="11"/>
      <c r="K34" s="11"/>
      <c r="L34" s="11"/>
      <c r="M34" s="11"/>
      <c r="N34" s="11"/>
      <c r="O34" s="11"/>
      <c r="P34" s="2"/>
    </row>
    <row r="35" spans="1:16" ht="3" customHeight="1">
      <c r="A35" s="9"/>
      <c r="B35" s="56"/>
      <c r="C35" s="10"/>
      <c r="D35" s="10"/>
      <c r="E35" s="10"/>
      <c r="F35" s="10"/>
      <c r="G35" s="11"/>
      <c r="H35" s="11"/>
      <c r="I35" s="11"/>
      <c r="J35" s="11"/>
      <c r="K35" s="11"/>
      <c r="L35" s="11"/>
      <c r="M35" s="11"/>
      <c r="N35" s="11"/>
      <c r="O35" s="11"/>
      <c r="P35" s="2"/>
    </row>
    <row r="36" spans="1:16" ht="15" customHeight="1">
      <c r="A36" s="9"/>
      <c r="B36" s="56" t="s">
        <v>19</v>
      </c>
      <c r="C36" s="329">
        <f>C24</f>
        <v>2</v>
      </c>
      <c r="D36" s="330"/>
      <c r="E36" s="18"/>
      <c r="F36" s="51" t="str">
        <f>IF(F34="","",F34)</f>
        <v>•</v>
      </c>
      <c r="G36" s="11"/>
      <c r="H36" s="325">
        <f>C32</f>
        <v>1500</v>
      </c>
      <c r="I36" s="326"/>
      <c r="J36" s="11"/>
      <c r="K36" s="11"/>
      <c r="L36" s="11"/>
      <c r="M36" s="11"/>
      <c r="N36" s="11"/>
      <c r="O36" s="11"/>
      <c r="P36" s="2"/>
    </row>
    <row r="37" spans="1:16" ht="3" customHeight="1">
      <c r="A37" s="9"/>
      <c r="B37" s="56"/>
      <c r="C37" s="15"/>
      <c r="D37" s="15"/>
      <c r="E37" s="10"/>
      <c r="F37" s="10"/>
      <c r="G37" s="11"/>
      <c r="H37" s="11"/>
      <c r="I37" s="11"/>
      <c r="J37" s="11"/>
      <c r="K37" s="11"/>
      <c r="L37" s="11"/>
      <c r="M37" s="11"/>
      <c r="N37" s="11"/>
      <c r="O37" s="11"/>
      <c r="P37" s="2"/>
    </row>
    <row r="38" spans="1:16" ht="15" customHeight="1" thickBot="1">
      <c r="A38" s="9"/>
      <c r="B38" s="12" t="s">
        <v>19</v>
      </c>
      <c r="C38" s="327">
        <f>C36*H36</f>
        <v>3000</v>
      </c>
      <c r="D38" s="328"/>
      <c r="E38" s="21"/>
      <c r="F38" s="53" t="s">
        <v>2</v>
      </c>
      <c r="G38" s="19"/>
      <c r="H38" s="11"/>
      <c r="I38" s="11"/>
      <c r="J38" s="11"/>
      <c r="K38" s="11"/>
      <c r="L38" s="11"/>
      <c r="M38" s="11"/>
      <c r="N38" s="11"/>
      <c r="O38" s="11"/>
      <c r="P38" s="2"/>
    </row>
    <row r="39" spans="1:16" ht="13.5" thickTop="1">
      <c r="A39" s="9"/>
      <c r="B39" s="9"/>
      <c r="C39" s="10"/>
      <c r="D39" s="10"/>
      <c r="E39" s="10"/>
      <c r="F39" s="10"/>
      <c r="G39" s="11"/>
      <c r="H39" s="11"/>
      <c r="I39" s="11"/>
      <c r="J39" s="11"/>
      <c r="K39" s="11"/>
      <c r="L39" s="11"/>
      <c r="M39" s="11"/>
      <c r="N39" s="11"/>
      <c r="O39" s="11"/>
      <c r="P39" s="2"/>
    </row>
    <row r="40" spans="1:16" ht="15" customHeight="1">
      <c r="A40" s="9" t="s">
        <v>21</v>
      </c>
      <c r="B40" s="9" t="s">
        <v>22</v>
      </c>
      <c r="C40" s="329" t="s">
        <v>61</v>
      </c>
      <c r="D40" s="330"/>
      <c r="E40" s="18"/>
      <c r="F40" s="104" t="s">
        <v>54</v>
      </c>
      <c r="G40" s="19"/>
      <c r="H40" s="329" t="s">
        <v>57</v>
      </c>
      <c r="I40" s="330"/>
      <c r="J40" s="11"/>
      <c r="K40" s="11"/>
      <c r="L40" s="11"/>
      <c r="M40" s="11"/>
      <c r="N40" s="11"/>
      <c r="O40" s="11"/>
      <c r="P40" s="2"/>
    </row>
    <row r="41" spans="1:16" ht="3" customHeight="1">
      <c r="A41" s="9"/>
      <c r="B41" s="9"/>
      <c r="C41" s="10"/>
      <c r="D41" s="10"/>
      <c r="E41" s="10"/>
      <c r="F41" s="10"/>
      <c r="G41" s="11"/>
      <c r="H41" s="11"/>
      <c r="I41" s="11"/>
      <c r="J41" s="11"/>
      <c r="K41" s="11"/>
      <c r="L41" s="11"/>
      <c r="M41" s="11"/>
      <c r="N41" s="11"/>
      <c r="O41" s="11"/>
      <c r="P41" s="2"/>
    </row>
    <row r="42" spans="1:16" ht="15" customHeight="1">
      <c r="A42" s="9"/>
      <c r="B42" s="9" t="s">
        <v>22</v>
      </c>
      <c r="C42" s="325">
        <f>IF(C18="","",C18)</f>
        <v>7500</v>
      </c>
      <c r="D42" s="326"/>
      <c r="E42" s="10"/>
      <c r="F42" s="51" t="str">
        <f>IF(F40="","",F40)</f>
        <v>–</v>
      </c>
      <c r="G42" s="52"/>
      <c r="H42" s="325">
        <f>C38</f>
        <v>3000</v>
      </c>
      <c r="I42" s="326"/>
      <c r="J42" s="11"/>
      <c r="K42" s="11"/>
      <c r="L42" s="11"/>
      <c r="M42" s="11"/>
      <c r="N42" s="11"/>
      <c r="O42" s="11"/>
      <c r="P42" s="2"/>
    </row>
    <row r="43" spans="1:16" ht="3" customHeight="1">
      <c r="A43" s="9"/>
      <c r="B43" s="9"/>
      <c r="C43" s="15"/>
      <c r="D43" s="15"/>
      <c r="E43" s="10"/>
      <c r="F43" s="15"/>
      <c r="G43" s="11"/>
      <c r="H43" s="11"/>
      <c r="I43" s="11"/>
      <c r="J43" s="11"/>
      <c r="K43" s="11"/>
      <c r="L43" s="11"/>
      <c r="M43" s="11"/>
      <c r="N43" s="11"/>
      <c r="O43" s="11"/>
      <c r="P43" s="2"/>
    </row>
    <row r="44" spans="1:16" ht="15" customHeight="1" thickBot="1">
      <c r="A44" s="9"/>
      <c r="B44" s="12" t="s">
        <v>26</v>
      </c>
      <c r="C44" s="327">
        <f>IF(C24&gt;=H11,1,C42-H42)</f>
        <v>4500</v>
      </c>
      <c r="D44" s="328"/>
      <c r="E44" s="13"/>
      <c r="F44" s="57" t="s">
        <v>2</v>
      </c>
      <c r="G44" s="11"/>
      <c r="H44" s="88">
        <f>IF(C24&gt;=H11,"Erinnerungswert!",IF(C44=H9,"ACHTUNG:   Zeitwert 1.1. bleibt leer! "&amp;DOLLAR(H9,2)&amp;" kommt in die Spalte 'Zugang'",""))</f>
      </c>
      <c r="I44" s="88"/>
      <c r="J44" s="88"/>
      <c r="K44" s="88"/>
      <c r="L44" s="88"/>
      <c r="M44" s="88"/>
      <c r="N44" s="88"/>
      <c r="O44" s="88"/>
      <c r="P44" s="2"/>
    </row>
    <row r="45" spans="1:16" ht="13.5" customHeight="1" thickTop="1">
      <c r="A45" s="9"/>
      <c r="B45" s="9"/>
      <c r="C45" s="10"/>
      <c r="D45" s="10"/>
      <c r="E45" s="10"/>
      <c r="F45" s="10"/>
      <c r="G45" s="11"/>
      <c r="H45" s="88"/>
      <c r="I45" s="88"/>
      <c r="J45" s="88"/>
      <c r="K45" s="88"/>
      <c r="L45" s="88"/>
      <c r="M45" s="88"/>
      <c r="N45" s="88"/>
      <c r="O45" s="88"/>
      <c r="P45" s="2"/>
    </row>
    <row r="46" spans="1:16" ht="15" customHeight="1">
      <c r="A46" s="9" t="s">
        <v>23</v>
      </c>
      <c r="B46" s="9" t="s">
        <v>24</v>
      </c>
      <c r="C46" s="329" t="s">
        <v>87</v>
      </c>
      <c r="D46" s="330"/>
      <c r="E46" s="18"/>
      <c r="F46" s="104" t="s">
        <v>54</v>
      </c>
      <c r="G46" s="19"/>
      <c r="H46" s="329" t="s">
        <v>56</v>
      </c>
      <c r="I46" s="330"/>
      <c r="J46" s="11"/>
      <c r="K46" s="11"/>
      <c r="L46" s="11"/>
      <c r="M46" s="11"/>
      <c r="N46" s="11"/>
      <c r="O46" s="11"/>
      <c r="P46" s="2"/>
    </row>
    <row r="47" spans="1:16" ht="3" customHeight="1">
      <c r="A47" s="9"/>
      <c r="B47" s="9" t="s">
        <v>24</v>
      </c>
      <c r="C47" s="10"/>
      <c r="D47" s="10"/>
      <c r="E47" s="10"/>
      <c r="F47" s="10"/>
      <c r="G47" s="11"/>
      <c r="H47" s="11"/>
      <c r="I47" s="11"/>
      <c r="J47" s="11"/>
      <c r="K47" s="11"/>
      <c r="L47" s="11"/>
      <c r="M47" s="11"/>
      <c r="N47" s="11"/>
      <c r="O47" s="11"/>
      <c r="P47" s="2"/>
    </row>
    <row r="48" spans="1:16" ht="15" customHeight="1">
      <c r="A48" s="9"/>
      <c r="B48" s="9" t="s">
        <v>24</v>
      </c>
      <c r="C48" s="325">
        <f>C44</f>
        <v>4500</v>
      </c>
      <c r="D48" s="326"/>
      <c r="E48" s="10"/>
      <c r="F48" s="51" t="str">
        <f>IF(F46="","",F46)</f>
        <v>–</v>
      </c>
      <c r="G48" s="52"/>
      <c r="H48" s="325">
        <f>IF(C24&gt;=H11,0,C32)</f>
        <v>1500</v>
      </c>
      <c r="I48" s="326"/>
      <c r="J48" s="11"/>
      <c r="K48" s="11"/>
      <c r="L48" s="11"/>
      <c r="M48" s="11"/>
      <c r="N48" s="11"/>
      <c r="O48" s="11"/>
      <c r="P48" s="2"/>
    </row>
    <row r="49" spans="1:16" ht="3" customHeight="1">
      <c r="A49" s="9"/>
      <c r="B49" s="9" t="s">
        <v>24</v>
      </c>
      <c r="C49" s="15"/>
      <c r="D49" s="15"/>
      <c r="E49" s="10"/>
      <c r="F49" s="15"/>
      <c r="G49" s="11"/>
      <c r="H49" s="11"/>
      <c r="I49" s="11"/>
      <c r="J49" s="11"/>
      <c r="K49" s="11"/>
      <c r="L49" s="11"/>
      <c r="M49" s="11"/>
      <c r="N49" s="11"/>
      <c r="O49" s="11"/>
      <c r="P49" s="2"/>
    </row>
    <row r="50" spans="1:16" ht="15" customHeight="1" thickBot="1">
      <c r="A50" s="9"/>
      <c r="B50" s="12" t="s">
        <v>25</v>
      </c>
      <c r="C50" s="327">
        <f>IF(C44&lt;=C32,1,C48-H48)</f>
        <v>3000</v>
      </c>
      <c r="D50" s="328"/>
      <c r="E50" s="13"/>
      <c r="F50" s="57" t="s">
        <v>2</v>
      </c>
      <c r="G50" s="11"/>
      <c r="H50" s="23">
        <f>IF(C44&lt;=C32,"Erinnerungswert!","")</f>
      </c>
      <c r="I50" s="11"/>
      <c r="J50" s="11"/>
      <c r="K50" s="11"/>
      <c r="L50" s="11"/>
      <c r="M50" s="11"/>
      <c r="N50" s="11"/>
      <c r="O50" s="11"/>
      <c r="P50" s="2"/>
    </row>
    <row r="51" spans="1:16" ht="60" customHeight="1" thickTop="1">
      <c r="A51" s="9"/>
      <c r="B51" s="9"/>
      <c r="C51" s="10"/>
      <c r="D51" s="10"/>
      <c r="E51" s="10"/>
      <c r="F51" s="10"/>
      <c r="G51" s="11"/>
      <c r="H51" s="11"/>
      <c r="I51" s="11"/>
      <c r="J51" s="11"/>
      <c r="K51" s="11"/>
      <c r="L51" s="11"/>
      <c r="M51" s="11"/>
      <c r="N51" s="11"/>
      <c r="O51" s="11"/>
      <c r="P51" s="2"/>
    </row>
    <row r="52" spans="1:16" ht="12.75" customHeight="1">
      <c r="A52" s="193" t="s">
        <v>0</v>
      </c>
      <c r="B52" s="194"/>
      <c r="C52" s="321" t="s">
        <v>1</v>
      </c>
      <c r="D52" s="61" t="s">
        <v>30</v>
      </c>
      <c r="E52" s="206" t="s">
        <v>88</v>
      </c>
      <c r="F52" s="206"/>
      <c r="G52" s="206"/>
      <c r="H52" s="62" t="s">
        <v>62</v>
      </c>
      <c r="I52" s="62" t="s">
        <v>17</v>
      </c>
      <c r="J52" s="89" t="s">
        <v>5</v>
      </c>
      <c r="K52" s="69" t="s">
        <v>7</v>
      </c>
      <c r="L52" s="62" t="s">
        <v>8</v>
      </c>
      <c r="M52" s="62" t="s">
        <v>9</v>
      </c>
      <c r="N52" s="62" t="s">
        <v>5</v>
      </c>
      <c r="O52" s="63" t="s">
        <v>7</v>
      </c>
      <c r="P52" s="2"/>
    </row>
    <row r="53" spans="1:16" ht="12.75" customHeight="1">
      <c r="A53" s="195"/>
      <c r="B53" s="318"/>
      <c r="C53" s="322"/>
      <c r="D53" s="59" t="s">
        <v>90</v>
      </c>
      <c r="E53" s="199" t="s">
        <v>42</v>
      </c>
      <c r="F53" s="199"/>
      <c r="G53" s="199"/>
      <c r="H53" s="60" t="s">
        <v>3</v>
      </c>
      <c r="I53" s="60" t="s">
        <v>3</v>
      </c>
      <c r="J53" s="90" t="s">
        <v>3</v>
      </c>
      <c r="K53" s="72" t="str">
        <f>"1.1."&amp;Jahr!E4</f>
        <v>1.1.</v>
      </c>
      <c r="L53" s="60" t="s">
        <v>3</v>
      </c>
      <c r="M53" s="60" t="s">
        <v>3</v>
      </c>
      <c r="N53" s="60" t="s">
        <v>3</v>
      </c>
      <c r="O53" s="64" t="str">
        <f>"31.12."&amp;Jahr!E4</f>
        <v>31.12.</v>
      </c>
      <c r="P53" s="2"/>
    </row>
    <row r="54" spans="1:16" ht="12.75">
      <c r="A54" s="319"/>
      <c r="B54" s="320"/>
      <c r="C54" s="323"/>
      <c r="D54" s="59" t="s">
        <v>91</v>
      </c>
      <c r="E54" s="199" t="s">
        <v>89</v>
      </c>
      <c r="F54" s="199"/>
      <c r="G54" s="199"/>
      <c r="H54" s="60" t="s">
        <v>2</v>
      </c>
      <c r="I54" s="60" t="s">
        <v>92</v>
      </c>
      <c r="J54" s="91" t="s">
        <v>6</v>
      </c>
      <c r="K54" s="70" t="s">
        <v>2</v>
      </c>
      <c r="L54" s="60" t="s">
        <v>2</v>
      </c>
      <c r="M54" s="60" t="s">
        <v>2</v>
      </c>
      <c r="N54" s="60" t="s">
        <v>2</v>
      </c>
      <c r="O54" s="65" t="s">
        <v>2</v>
      </c>
      <c r="P54" s="2"/>
    </row>
    <row r="55" spans="1:16" ht="30" customHeight="1">
      <c r="A55" s="269" t="str">
        <f>IF(D1="","",D1)</f>
        <v>Drainage</v>
      </c>
      <c r="B55" s="218"/>
      <c r="C55" s="66">
        <f>IF(C11="","",C11)</f>
        <v>2005</v>
      </c>
      <c r="D55" s="66">
        <f>IF(L9="","",L9)</f>
        <v>125</v>
      </c>
      <c r="E55" s="219">
        <f>IF(L11="","",L11)</f>
        <v>60</v>
      </c>
      <c r="F55" s="219"/>
      <c r="G55" s="219"/>
      <c r="H55" s="68">
        <f>IF(C18="","",C18)</f>
        <v>7500</v>
      </c>
      <c r="I55" s="68">
        <f>IF(H11="","",H11)</f>
        <v>5</v>
      </c>
      <c r="J55" s="71">
        <f>IF(C32="","",C32)</f>
        <v>1500</v>
      </c>
      <c r="K55" s="105">
        <f>IF(H44="ACHTUNG:   Zeitwert 1.1. bleibt leer! "&amp;DOLLAR(H9,2)&amp;" kommt in die Spalte 'Zugang'","",IF(C44="","",C44))</f>
        <v>4500</v>
      </c>
      <c r="L55" s="67">
        <f>IF(H44="ACHTUNG:   Zeitwert 1.1. bleibt leer! "&amp;DOLLAR(H9,2)&amp;" kommt in die Spalte 'Zugang'",H9,"")</f>
      </c>
      <c r="M55" s="67"/>
      <c r="N55" s="68">
        <f>IF(K55=1,"",J55)</f>
        <v>1500</v>
      </c>
      <c r="O55" s="106">
        <f>IF(C50="","",C50)</f>
        <v>3000</v>
      </c>
      <c r="P55" s="2"/>
    </row>
    <row r="56" spans="1:16" ht="19.5" customHeight="1">
      <c r="A56" s="200" t="s">
        <v>10</v>
      </c>
      <c r="B56" s="201"/>
      <c r="C56" s="201"/>
      <c r="D56" s="201"/>
      <c r="E56" s="201"/>
      <c r="F56" s="201"/>
      <c r="G56" s="201"/>
      <c r="H56" s="201"/>
      <c r="I56" s="201"/>
      <c r="J56" s="202"/>
      <c r="K56" s="93">
        <f>IF(SUM(K55)=0,"",SUM(K55))</f>
        <v>4500</v>
      </c>
      <c r="L56" s="96">
        <f>IF(SUM(L55)=0,"",SUM(L55))</f>
      </c>
      <c r="M56" s="96">
        <f>IF(SUM(M55)=0,"",SUM(M55))</f>
      </c>
      <c r="N56" s="94">
        <f>IF(SUM(N55)=0,"",SUM(N55))</f>
        <v>1500</v>
      </c>
      <c r="O56" s="95">
        <f>IF(SUM(O55)=0,"",SUM(O55))</f>
        <v>3000</v>
      </c>
      <c r="P56" s="2"/>
    </row>
    <row r="57" spans="1:16" ht="15">
      <c r="A57" s="36"/>
      <c r="B57" s="36"/>
      <c r="C57" s="37"/>
      <c r="D57" s="37"/>
      <c r="E57" s="37"/>
      <c r="F57" s="37"/>
      <c r="G57" s="38"/>
      <c r="H57" s="38"/>
      <c r="I57" s="38"/>
      <c r="J57" s="38"/>
      <c r="K57" s="38"/>
      <c r="L57" s="38"/>
      <c r="M57" s="38"/>
      <c r="N57" s="38"/>
      <c r="O57" s="8"/>
      <c r="P57" s="2"/>
    </row>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sheetData>
  <sheetProtection sheet="1" objects="1" scenarios="1"/>
  <mergeCells count="42">
    <mergeCell ref="A55:B55"/>
    <mergeCell ref="E55:G55"/>
    <mergeCell ref="A56:J56"/>
    <mergeCell ref="A7:O7"/>
    <mergeCell ref="H20:I20"/>
    <mergeCell ref="H22:I22"/>
    <mergeCell ref="H34:I34"/>
    <mergeCell ref="H36:I36"/>
    <mergeCell ref="H40:I40"/>
    <mergeCell ref="H42:I42"/>
    <mergeCell ref="H46:I46"/>
    <mergeCell ref="H48:I48"/>
    <mergeCell ref="E52:G52"/>
    <mergeCell ref="C20:D20"/>
    <mergeCell ref="C22:D22"/>
    <mergeCell ref="C24:D24"/>
    <mergeCell ref="C26:D26"/>
    <mergeCell ref="C27:D27"/>
    <mergeCell ref="C29:D29"/>
    <mergeCell ref="C30:D30"/>
    <mergeCell ref="C44:D44"/>
    <mergeCell ref="C46:D46"/>
    <mergeCell ref="C32:D32"/>
    <mergeCell ref="C34:D34"/>
    <mergeCell ref="C36:D36"/>
    <mergeCell ref="C38:D38"/>
    <mergeCell ref="E53:G53"/>
    <mergeCell ref="E54:G54"/>
    <mergeCell ref="B26:B27"/>
    <mergeCell ref="C48:D48"/>
    <mergeCell ref="B29:B30"/>
    <mergeCell ref="C50:D50"/>
    <mergeCell ref="A52:B54"/>
    <mergeCell ref="C52:C54"/>
    <mergeCell ref="C40:D40"/>
    <mergeCell ref="C42:D42"/>
    <mergeCell ref="D1:O1"/>
    <mergeCell ref="C18:D18"/>
    <mergeCell ref="C14:D14"/>
    <mergeCell ref="H14:I14"/>
    <mergeCell ref="C16:D16"/>
    <mergeCell ref="H16:I16"/>
  </mergeCells>
  <conditionalFormatting sqref="H20:I20 C20:D20 H22:I22 C22:D22 C34:D34 C36:D36 F34 F36 H34:I34 H36:I36 C40:D40 C42:D42 F40 F42 H40:I40 H42:I42 F20 F22 C46:D46 C48:D48 F46 F48 H46:I46 H48:I48 H14:I14 C14:D14 F16 C16:D16 F14 H16:I16">
    <cfRule type="cellIs" priority="1" dxfId="0" operator="notEqual" stopIfTrue="1">
      <formula>""</formula>
    </cfRule>
  </conditionalFormatting>
  <conditionalFormatting sqref="C26:D26 C29:D29 C24:D24 C32:D32 C38:D38 C44:D44 C50:D50 C18:D18">
    <cfRule type="cellIs" priority="2" dxfId="1" operator="notEqual" stopIfTrue="1">
      <formula>""</formula>
    </cfRule>
  </conditionalFormatting>
  <conditionalFormatting sqref="C27:D27 C30:D30">
    <cfRule type="cellIs" priority="3" dxfId="2" operator="notEqual" stopIfTrue="1">
      <formula>""</formula>
    </cfRule>
  </conditionalFormatting>
  <conditionalFormatting sqref="H44">
    <cfRule type="cellIs" priority="4" dxfId="3" operator="equal" stopIfTrue="1">
      <formula>"Erinnerungswert!"</formula>
    </cfRule>
  </conditionalFormatting>
  <dataValidations count="2">
    <dataValidation type="list" allowBlank="1" showInputMessage="1" showErrorMessage="1" sqref="C46 C40 C20 H20 C26:C27 H34 C34 H40 H46 C14 H14">
      <formula1>Operanden</formula1>
    </dataValidation>
    <dataValidation type="list" allowBlank="1" showInputMessage="1" showErrorMessage="1" sqref="F20 F34 F40 F46 F14">
      <formula1>Operatoren</formula1>
    </dataValidation>
  </dataValidations>
  <printOptions/>
  <pageMargins left="0.3937007874015748" right="0.3937007874015748" top="0.7874015748031497" bottom="0.7874015748031497" header="0" footer="0.3937007874015748"/>
  <pageSetup blackAndWhite="1" fitToHeight="1" fitToWidth="1" horizontalDpi="300" verticalDpi="300" orientation="portrait" paperSize="9" scale="76" r:id="rId2"/>
  <headerFooter alignWithMargins="0">
    <oddFooter>&amp;L&amp;"Arial,Kursiv"&amp;8&amp;D - &amp;T&amp;R&amp;"Arial,Fett Kursiv"&amp;8© Wolfgang Harasleben</oddFooter>
  </headerFooter>
  <drawing r:id="rId1"/>
</worksheet>
</file>

<file path=xl/worksheets/sheet9.xml><?xml version="1.0" encoding="utf-8"?>
<worksheet xmlns="http://schemas.openxmlformats.org/spreadsheetml/2006/main" xmlns:r="http://schemas.openxmlformats.org/officeDocument/2006/relationships">
  <sheetPr>
    <tabColor indexed="17"/>
  </sheetPr>
  <dimension ref="A1:E30"/>
  <sheetViews>
    <sheetView showGridLines="0" showRowColHeaders="0" workbookViewId="0" topLeftCell="A1">
      <pane ySplit="2" topLeftCell="BM3" activePane="bottomLeft" state="frozen"/>
      <selection pane="topLeft" activeCell="D1" sqref="D1:O1"/>
      <selection pane="bottomLeft" activeCell="A2" sqref="A2:E2"/>
    </sheetView>
  </sheetViews>
  <sheetFormatPr defaultColWidth="11.421875" defaultRowHeight="12.75" zeroHeight="1"/>
  <cols>
    <col min="1" max="2" width="5.7109375" style="0" customWidth="1"/>
    <col min="3" max="3" width="90.7109375" style="0" customWidth="1"/>
    <col min="5" max="5" width="5.7109375" style="0" customWidth="1"/>
    <col min="6" max="16384" width="11.421875" style="1" hidden="1" customWidth="1"/>
  </cols>
  <sheetData>
    <row r="1" spans="1:5" ht="34.5" customHeight="1">
      <c r="A1" s="42" t="s">
        <v>37</v>
      </c>
      <c r="B1" s="42"/>
      <c r="C1" s="43"/>
      <c r="D1" s="43"/>
      <c r="E1" s="43"/>
    </row>
    <row r="2" spans="1:5" ht="4.5" customHeight="1">
      <c r="A2" s="45"/>
      <c r="B2" s="45"/>
      <c r="C2" s="46"/>
      <c r="D2" s="46"/>
      <c r="E2" s="46"/>
    </row>
    <row r="3" spans="1:5" ht="19.5" customHeight="1">
      <c r="A3" s="2"/>
      <c r="B3" s="47"/>
      <c r="C3" s="47"/>
      <c r="D3" s="47"/>
      <c r="E3" s="2"/>
    </row>
    <row r="4" spans="1:5" ht="19.5" customHeight="1">
      <c r="A4" s="2"/>
      <c r="B4" s="317" t="s">
        <v>48</v>
      </c>
      <c r="C4" s="187" t="str">
        <f>IF('G4'!A1="","",'G4'!A1)&amp;" "&amp;IF('G4'!C1="","",'G4'!C1)&amp;": "&amp;IF('G4'!D1="","",'G4'!D1)</f>
        <v>Beispiel 4: Melkstand</v>
      </c>
      <c r="D4" s="39"/>
      <c r="E4" s="2"/>
    </row>
    <row r="5" spans="1:5" ht="19.5" customHeight="1">
      <c r="A5" s="2"/>
      <c r="B5" s="317"/>
      <c r="C5" s="161" t="s">
        <v>251</v>
      </c>
      <c r="D5" s="2"/>
      <c r="E5" s="2"/>
    </row>
    <row r="6" spans="1:5" ht="4.5" customHeight="1">
      <c r="A6" s="2"/>
      <c r="B6" s="191"/>
      <c r="C6" s="2"/>
      <c r="D6" s="2"/>
      <c r="E6" s="2"/>
    </row>
    <row r="7" spans="1:5" ht="4.5" customHeight="1">
      <c r="A7" s="2"/>
      <c r="B7" s="293"/>
      <c r="C7" s="294"/>
      <c r="D7" s="294"/>
      <c r="E7" s="2"/>
    </row>
    <row r="8" spans="1:5" ht="19.5" customHeight="1">
      <c r="A8" s="2"/>
      <c r="B8" s="317" t="s">
        <v>48</v>
      </c>
      <c r="C8" s="187" t="str">
        <f>IF('G5'!A1="","",'G5'!A1)&amp;" "&amp;IF('G5'!C1="","",'G5'!C1)&amp;": "&amp;IF('G5'!D1="","",'G5'!D1)</f>
        <v>Beispiel 5: Garage</v>
      </c>
      <c r="D8" s="2"/>
      <c r="E8" s="2"/>
    </row>
    <row r="9" spans="1:5" ht="19.5" customHeight="1">
      <c r="A9" s="2"/>
      <c r="B9" s="317"/>
      <c r="C9" s="161" t="s">
        <v>252</v>
      </c>
      <c r="D9" s="2"/>
      <c r="E9" s="2"/>
    </row>
    <row r="10" spans="1:5" ht="4.5" customHeight="1">
      <c r="A10" s="2"/>
      <c r="B10" s="191"/>
      <c r="C10" s="2"/>
      <c r="D10" s="2"/>
      <c r="E10" s="2"/>
    </row>
    <row r="11" spans="1:5" ht="4.5" customHeight="1">
      <c r="A11" s="2"/>
      <c r="B11" s="293"/>
      <c r="C11" s="294"/>
      <c r="D11" s="294"/>
      <c r="E11" s="2"/>
    </row>
    <row r="12" spans="1:5" ht="19.5" customHeight="1">
      <c r="A12" s="2"/>
      <c r="B12" s="317" t="s">
        <v>48</v>
      </c>
      <c r="C12" s="187" t="str">
        <f>IF('G6'!A1="","",'G6'!A1)&amp;" "&amp;IF('G6'!C1="","",'G6'!C1)&amp;": "&amp;IF('G6'!D1="","",'G6'!D1)</f>
        <v>Beispiel 6: Kühlraum</v>
      </c>
      <c r="D12" s="2"/>
      <c r="E12" s="2"/>
    </row>
    <row r="13" spans="1:5" ht="19.5" customHeight="1">
      <c r="A13" s="2"/>
      <c r="B13" s="317"/>
      <c r="C13" s="161" t="s">
        <v>253</v>
      </c>
      <c r="D13" s="2"/>
      <c r="E13" s="2"/>
    </row>
    <row r="14" spans="1:5" ht="4.5" customHeight="1">
      <c r="A14" s="2"/>
      <c r="B14" s="191"/>
      <c r="C14" s="2"/>
      <c r="D14" s="2"/>
      <c r="E14" s="2"/>
    </row>
    <row r="15" spans="1:5" ht="4.5" customHeight="1">
      <c r="A15" s="2"/>
      <c r="B15" s="293"/>
      <c r="C15" s="294"/>
      <c r="D15" s="294"/>
      <c r="E15" s="2"/>
    </row>
    <row r="16" spans="1:5" ht="19.5" customHeight="1">
      <c r="A16" s="2"/>
      <c r="B16" s="317" t="s">
        <v>48</v>
      </c>
      <c r="C16" s="187" t="str">
        <f>IF('G7'!A1="","",'G7'!A1)&amp;" "&amp;IF('G7'!C1="","",'G7'!C1)&amp;": "&amp;IF('G7'!D1="","",'G7'!D1)</f>
        <v>Beispiel 7: Holzsilo</v>
      </c>
      <c r="D16" s="2"/>
      <c r="E16" s="2"/>
    </row>
    <row r="17" spans="1:5" ht="19.5" customHeight="1">
      <c r="A17" s="2"/>
      <c r="B17" s="317"/>
      <c r="C17" s="161" t="s">
        <v>254</v>
      </c>
      <c r="D17" s="2"/>
      <c r="E17" s="2"/>
    </row>
    <row r="18" spans="1:5" ht="4.5" customHeight="1">
      <c r="A18" s="2"/>
      <c r="B18" s="191"/>
      <c r="C18" s="2"/>
      <c r="D18" s="2"/>
      <c r="E18" s="2"/>
    </row>
    <row r="19" spans="1:5" ht="4.5" customHeight="1">
      <c r="A19" s="2"/>
      <c r="B19" s="293"/>
      <c r="C19" s="294"/>
      <c r="D19" s="294"/>
      <c r="E19" s="2"/>
    </row>
    <row r="20" spans="1:5" ht="19.5" customHeight="1">
      <c r="A20" s="2"/>
      <c r="B20" s="317" t="s">
        <v>48</v>
      </c>
      <c r="C20" s="187" t="str">
        <f>IF('G8'!A1="","",'G8'!A1)&amp;" "&amp;IF('G8'!C1="","",'G8'!C1)&amp;": "&amp;IF('G8'!D1="","",'G8'!D1)</f>
        <v>Beispiel 8: Rinderstall</v>
      </c>
      <c r="D20" s="2"/>
      <c r="E20" s="2"/>
    </row>
    <row r="21" spans="1:5" ht="19.5" customHeight="1">
      <c r="A21" s="2"/>
      <c r="B21" s="317"/>
      <c r="C21" s="161" t="s">
        <v>255</v>
      </c>
      <c r="D21" s="2"/>
      <c r="E21" s="2"/>
    </row>
    <row r="22" spans="1:5" ht="4.5" customHeight="1">
      <c r="A22" s="2"/>
      <c r="B22" s="191"/>
      <c r="C22" s="2"/>
      <c r="D22" s="2"/>
      <c r="E22" s="2"/>
    </row>
    <row r="23" spans="1:5" ht="4.5" customHeight="1">
      <c r="A23" s="2"/>
      <c r="B23" s="293"/>
      <c r="C23" s="294"/>
      <c r="D23" s="294"/>
      <c r="E23" s="2"/>
    </row>
    <row r="24" spans="1:5" ht="19.5" customHeight="1">
      <c r="A24" s="2"/>
      <c r="B24" s="317" t="s">
        <v>48</v>
      </c>
      <c r="C24" s="187" t="str">
        <f>IF('G9'!A1="","",'G9'!A1)&amp;" "&amp;IF('G9'!C1="","",'G9'!C1)&amp;": "&amp;IF('G9'!D1="","",'G9'!D1)</f>
        <v>Beispiel 9: Mehrnutzungsgebäude</v>
      </c>
      <c r="D24" s="2"/>
      <c r="E24" s="2"/>
    </row>
    <row r="25" spans="1:5" ht="19.5" customHeight="1">
      <c r="A25" s="2"/>
      <c r="B25" s="317"/>
      <c r="C25" s="161" t="s">
        <v>256</v>
      </c>
      <c r="D25" s="2"/>
      <c r="E25" s="2"/>
    </row>
    <row r="26" spans="1:5" ht="19.5" customHeight="1">
      <c r="A26" s="2"/>
      <c r="B26" s="2"/>
      <c r="C26" s="2"/>
      <c r="D26" s="2"/>
      <c r="E26" s="2"/>
    </row>
    <row r="27" spans="1:5" ht="19.5" customHeight="1">
      <c r="A27" s="2"/>
      <c r="B27" s="2"/>
      <c r="C27" s="2"/>
      <c r="D27" s="2"/>
      <c r="E27" s="2"/>
    </row>
    <row r="28" spans="1:5" ht="19.5" customHeight="1">
      <c r="A28" s="2"/>
      <c r="B28" s="2"/>
      <c r="C28" s="2"/>
      <c r="D28" s="2"/>
      <c r="E28" s="2"/>
    </row>
    <row r="29" spans="1:5" ht="19.5" customHeight="1">
      <c r="A29" s="40" t="s">
        <v>11</v>
      </c>
      <c r="B29" s="40"/>
      <c r="C29" s="1"/>
      <c r="D29" s="1"/>
      <c r="E29" s="1"/>
    </row>
    <row r="30" spans="1:5" ht="18" customHeight="1">
      <c r="A30" s="2"/>
      <c r="B30" s="2"/>
      <c r="C30" s="2"/>
      <c r="D30" s="2"/>
      <c r="E30" s="2"/>
    </row>
    <row r="31" ht="12.75" hidden="1"/>
  </sheetData>
  <sheetProtection sheet="1" objects="1" scenarios="1"/>
  <mergeCells count="6">
    <mergeCell ref="B24:B25"/>
    <mergeCell ref="B20:B21"/>
    <mergeCell ref="B4:B5"/>
    <mergeCell ref="B8:B9"/>
    <mergeCell ref="B12:B13"/>
    <mergeCell ref="B16:B17"/>
  </mergeCells>
  <hyperlinks>
    <hyperlink ref="B4:C5" location="'G4'!D1" tooltip="Zur Berechnung!" display="ë"/>
    <hyperlink ref="B8:C9" location="'G5'!D1" tooltip="Zur Berechnung!" display="ë"/>
    <hyperlink ref="B16:C17" location="'G7'!D1" tooltip="Zur Berechnung!" display="ë"/>
    <hyperlink ref="B12:C13" location="'G6'!D1" tooltip="Zur Berechnung!" display="ë"/>
    <hyperlink ref="B20:C21" location="'G8'!D1" tooltip="Zur Berechnung!" display="ë"/>
    <hyperlink ref="B24:C25" location="'G9'!D1:S1" tooltip="Zur Berechnung!" display="ë"/>
  </hyperlinks>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e&amp;wh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Wolfgang Harasleben</dc:creator>
  <cp:keywords/>
  <dc:description/>
  <cp:lastModifiedBy>Wolfgang Harasleben</cp:lastModifiedBy>
  <cp:lastPrinted>2007-10-11T15:33:47Z</cp:lastPrinted>
  <dcterms:created xsi:type="dcterms:W3CDTF">2007-01-09T16:06:30Z</dcterms:created>
  <dcterms:modified xsi:type="dcterms:W3CDTF">2007-10-25T16:03:29Z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