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35" windowHeight="8700" tabRatio="916" activeTab="0"/>
  </bookViews>
  <sheets>
    <sheet name="Betrieb" sheetId="1" r:id="rId1"/>
    <sheet name="Grundverbesserungen" sheetId="2" r:id="rId2"/>
    <sheet name="Maschinen" sheetId="3" r:id="rId3"/>
    <sheet name="Gebäude" sheetId="4" r:id="rId4"/>
    <sheet name="Vieh" sheetId="5" r:id="rId5"/>
    <sheet name="Zg Vorräte" sheetId="6" r:id="rId6"/>
    <sheet name="Se Vorräte" sheetId="7" r:id="rId7"/>
    <sheet name="Finanzbestände" sheetId="8" r:id="rId8"/>
    <sheet name="E&amp;A-Kontenblatt" sheetId="9" r:id="rId9"/>
    <sheet name="Einnahmenzuteilung-1" sheetId="10" r:id="rId10"/>
    <sheet name="Einnahmenzuteilung-2" sheetId="11" r:id="rId11"/>
    <sheet name="Ausgabenzuteilung-1" sheetId="12" r:id="rId12"/>
    <sheet name="Ausgabenzuteilung-2" sheetId="13" r:id="rId13"/>
    <sheet name="Privatentnahmen-1" sheetId="14" r:id="rId14"/>
    <sheet name="Privatentnahmen-2" sheetId="15" r:id="rId15"/>
    <sheet name="Privatentnahmen-3" sheetId="16" r:id="rId16"/>
    <sheet name="Eröffnungsbilanz 1.10 " sheetId="17" r:id="rId17"/>
    <sheet name="Schlussbilanz 30.09" sheetId="18" r:id="rId18"/>
    <sheet name="Bestandsrechnung" sheetId="19" r:id="rId19"/>
  </sheets>
  <definedNames>
    <definedName name="Datum">'E&amp;A-Kontenblatt'!$A$7:$A$153</definedName>
    <definedName name="_xlnm.Print_Area" localSheetId="0">'Betrieb'!$A$1:$I$15</definedName>
    <definedName name="_xlnm.Print_Area" localSheetId="8">'E&amp;A-Kontenblatt'!$A$1:$G$156</definedName>
    <definedName name="_xlnm.Print_Area" localSheetId="16">'Eröffnungsbilanz 1.10 '!$A$1:$J$43</definedName>
    <definedName name="_xlnm.Print_Area" localSheetId="7">'Finanzbestände'!$A$1:$E$28</definedName>
    <definedName name="_xlnm.Print_Area" localSheetId="3">'Gebäude'!$A$1:$L$33</definedName>
    <definedName name="_xlnm.Print_Area" localSheetId="1">'Grundverbesserungen'!$A$1:$L$33</definedName>
    <definedName name="_xlnm.Print_Area" localSheetId="2">'Maschinen'!$A$1:$L$33</definedName>
    <definedName name="_xlnm.Print_Area" localSheetId="13">'Privatentnahmen-1'!$A$1:$M$21</definedName>
    <definedName name="_xlnm.Print_Area" localSheetId="14">'Privatentnahmen-2'!$A$1:$M$21</definedName>
    <definedName name="_xlnm.Print_Area" localSheetId="15">'Privatentnahmen-3'!$A$1:$M$21</definedName>
    <definedName name="_xlnm.Print_Area" localSheetId="17">'Schlussbilanz 30.09'!$A$1:$J$43</definedName>
    <definedName name="_xlnm.Print_Area" localSheetId="6">'Se Vorräte'!$A$1:$Q$34</definedName>
    <definedName name="_xlnm.Print_Area" localSheetId="4">'Vieh'!$A$1:$Q$36</definedName>
    <definedName name="_xlnm.Print_Area" localSheetId="5">'Zg Vorräte'!$A$1:$Q$36</definedName>
    <definedName name="_xlnm.Print_Titles" localSheetId="8">'E&amp;A-Kontenblatt'!$1:$6</definedName>
    <definedName name="J">'Betrieb'!$K$19:$M$119</definedName>
    <definedName name="jahr">'Betrieb'!$K$19:$K$119</definedName>
    <definedName name="M">'Betrieb'!$E$19:$H$30</definedName>
    <definedName name="Monat">'Betrieb'!$E$19:$E$30</definedName>
    <definedName name="Tag">'Betrieb'!$D$19:$D$49</definedName>
  </definedNames>
  <calcPr fullCalcOnLoad="1"/>
</workbook>
</file>

<file path=xl/sharedStrings.xml><?xml version="1.0" encoding="utf-8"?>
<sst xmlns="http://schemas.openxmlformats.org/spreadsheetml/2006/main" count="600" uniqueCount="233">
  <si>
    <t>Datum</t>
  </si>
  <si>
    <t>Afa</t>
  </si>
  <si>
    <t>Lfd.
Nr.</t>
  </si>
  <si>
    <t>Bezeichnung der
Maschine</t>
  </si>
  <si>
    <t>Anschaf-
fungs-
wert</t>
  </si>
  <si>
    <t>Nutz-
ungs-
dauer</t>
  </si>
  <si>
    <t>Jährliche Afa</t>
  </si>
  <si>
    <t>1.</t>
  </si>
  <si>
    <t>2.</t>
  </si>
  <si>
    <t>3.</t>
  </si>
  <si>
    <t>4.</t>
  </si>
  <si>
    <t>5.</t>
  </si>
  <si>
    <t>6.</t>
  </si>
  <si>
    <t>7.</t>
  </si>
  <si>
    <t>8.</t>
  </si>
  <si>
    <t>9.</t>
  </si>
  <si>
    <t>10.</t>
  </si>
  <si>
    <t>11.</t>
  </si>
  <si>
    <t>12.</t>
  </si>
  <si>
    <t>13.</t>
  </si>
  <si>
    <t>14.</t>
  </si>
  <si>
    <t>15.</t>
  </si>
  <si>
    <t>16.</t>
  </si>
  <si>
    <t>17.</t>
  </si>
  <si>
    <t>18.</t>
  </si>
  <si>
    <t>19.</t>
  </si>
  <si>
    <t>20.</t>
  </si>
  <si>
    <t>21.</t>
  </si>
  <si>
    <t>22.</t>
  </si>
  <si>
    <t>23.</t>
  </si>
  <si>
    <t>24.</t>
  </si>
  <si>
    <t>25.</t>
  </si>
  <si>
    <t>Anschaf-
fungs-
datum</t>
  </si>
  <si>
    <t>Summen</t>
  </si>
  <si>
    <t>Abgang (-)</t>
  </si>
  <si>
    <t>Veränderung</t>
  </si>
  <si>
    <t>Veränderung: Zugang (+)</t>
  </si>
  <si>
    <t>Anlagenverzeichnis - Maschinen und Geräte</t>
  </si>
  <si>
    <t>Anlagenverzeichnis - Gebäude und bauliche Anlagen</t>
  </si>
  <si>
    <t>Viehbestand</t>
  </si>
  <si>
    <t>Kühe</t>
  </si>
  <si>
    <t>Kalbinnen</t>
  </si>
  <si>
    <t>Jungvieh 1-2 Jahre</t>
  </si>
  <si>
    <t>Jungvieh bis 1 Jahr</t>
  </si>
  <si>
    <t>Kälber männlich</t>
  </si>
  <si>
    <t>Kälber weiblich</t>
  </si>
  <si>
    <t>Stiere bis 1 Jahr</t>
  </si>
  <si>
    <t>Stiere über 1 Jahr</t>
  </si>
  <si>
    <t>RINDER</t>
  </si>
  <si>
    <t>SCHWEINE</t>
  </si>
  <si>
    <t>Zuchtsauen</t>
  </si>
  <si>
    <t>Eber</t>
  </si>
  <si>
    <t>Mastschweine</t>
  </si>
  <si>
    <t>Ferkel</t>
  </si>
  <si>
    <t>SCHAFE</t>
  </si>
  <si>
    <t>Widder</t>
  </si>
  <si>
    <t>Mutterschafe</t>
  </si>
  <si>
    <t>PFERDE</t>
  </si>
  <si>
    <t>HÜHNER</t>
  </si>
  <si>
    <t>Summe</t>
  </si>
  <si>
    <t>Zunahme (+)</t>
  </si>
  <si>
    <t>Abnahme (-)</t>
  </si>
  <si>
    <t>VIEHART</t>
  </si>
  <si>
    <t>Zugekaufte Vorräte</t>
  </si>
  <si>
    <t>Futtermittel</t>
  </si>
  <si>
    <t>FUTTERMITTEL</t>
  </si>
  <si>
    <t>SAATGUT</t>
  </si>
  <si>
    <t>DÜNGEMITTEL</t>
  </si>
  <si>
    <t>FELDFRÜCHTE</t>
  </si>
  <si>
    <t>OBSTBAU</t>
  </si>
  <si>
    <t>Finanzbestände</t>
  </si>
  <si>
    <t>GELD</t>
  </si>
  <si>
    <t>Kassa</t>
  </si>
  <si>
    <t>Girokonto</t>
  </si>
  <si>
    <t>Spareinlagen</t>
  </si>
  <si>
    <t>Offene Kundenforderungen</t>
  </si>
  <si>
    <t>Geförderte Darlehen</t>
  </si>
  <si>
    <t>Summe gef. Darlehen</t>
  </si>
  <si>
    <t>Bankdarlehen</t>
  </si>
  <si>
    <t>Summe Bankdarlehen</t>
  </si>
  <si>
    <t>Offene Rechnungen (Betriebsschulden)</t>
  </si>
  <si>
    <t>Bestandsrechnung</t>
  </si>
  <si>
    <t>Für das Jahr</t>
  </si>
  <si>
    <t>Aktiva = Vermögen (Betriebsmittel)</t>
  </si>
  <si>
    <t>Eigenbestand</t>
  </si>
  <si>
    <t>Zunahme in €</t>
  </si>
  <si>
    <t>Abnahme in €</t>
  </si>
  <si>
    <t>Gebäude</t>
  </si>
  <si>
    <t>Maschinen und Geräte</t>
  </si>
  <si>
    <t>Vieh</t>
  </si>
  <si>
    <t>Selbst erzeugte Vorräte</t>
  </si>
  <si>
    <t>Sonstiges</t>
  </si>
  <si>
    <t>Summe Eigenbestand</t>
  </si>
  <si>
    <t>Passiva = Fremdkapital (Schulden)</t>
  </si>
  <si>
    <t>Offene Rechnungen (Schulden)</t>
  </si>
  <si>
    <t>Summe Schulden</t>
  </si>
  <si>
    <t>Summe Geldbestände</t>
  </si>
  <si>
    <t>Geldbestände</t>
  </si>
  <si>
    <t>Eigenbestand Zunahme (+)</t>
  </si>
  <si>
    <t>-</t>
  </si>
  <si>
    <t>Eigenbestand Abnahme (-)</t>
  </si>
  <si>
    <t>=</t>
  </si>
  <si>
    <t>Schulden Zunahme (+)</t>
  </si>
  <si>
    <t>Schulden Abnahme (-)</t>
  </si>
  <si>
    <t>Schuldenveränderung (+/-)</t>
  </si>
  <si>
    <t>Eigenbestandsveränderung (+/-)</t>
  </si>
  <si>
    <t>Schuldenveränderung</t>
  </si>
  <si>
    <t>Einnahmen&amp;Ausgaben</t>
  </si>
  <si>
    <t>Kontenblatt</t>
  </si>
  <si>
    <t>Seite:</t>
  </si>
  <si>
    <t>Bel.-
Nr.</t>
  </si>
  <si>
    <t>Buchungstext</t>
  </si>
  <si>
    <t>Einahmen</t>
  </si>
  <si>
    <t>Ausgaben</t>
  </si>
  <si>
    <t>Summe - Endgelte</t>
  </si>
  <si>
    <t>Eigenverbrauch</t>
  </si>
  <si>
    <t>Gesamtsumme</t>
  </si>
  <si>
    <t>Betriebsausgaben</t>
  </si>
  <si>
    <t>Saatgut</t>
  </si>
  <si>
    <t>Düngemittel</t>
  </si>
  <si>
    <t>Pflanzen-
schutz</t>
  </si>
  <si>
    <t>sonstige für
Boden</t>
  </si>
  <si>
    <t>Viehzukauf</t>
  </si>
  <si>
    <t>sonstige für
Tierhaltung</t>
  </si>
  <si>
    <t>Treibstoffe</t>
  </si>
  <si>
    <t>Reparaturen
Maschinen</t>
  </si>
  <si>
    <t>Reparaturen
Gebäude</t>
  </si>
  <si>
    <t>Kleingeräte
bis 480,-</t>
  </si>
  <si>
    <t>Betriebs-
steuern</t>
  </si>
  <si>
    <t>Schuld- und
Pachtzins</t>
  </si>
  <si>
    <t>Investitionen</t>
  </si>
  <si>
    <t>Kredit-
rückzahlung</t>
  </si>
  <si>
    <t>Strom</t>
  </si>
  <si>
    <t>Wasser</t>
  </si>
  <si>
    <t>sonstige
Ausgaben</t>
  </si>
  <si>
    <t>Kartoffel</t>
  </si>
  <si>
    <t>Obst/
Gemüse</t>
  </si>
  <si>
    <t>Sonstige
Boden-
erzeugnisse</t>
  </si>
  <si>
    <t>Milch und
Milch-
produkte</t>
  </si>
  <si>
    <t>Zuchtrinder</t>
  </si>
  <si>
    <t>Schweine</t>
  </si>
  <si>
    <t>Geflügel</t>
  </si>
  <si>
    <t>Schafe</t>
  </si>
  <si>
    <t>sonstige
tierische
Erzeugnisse</t>
  </si>
  <si>
    <t>Wald
Holzverkauf</t>
  </si>
  <si>
    <t>sonstige
landw.
Einnahmen</t>
  </si>
  <si>
    <t>Förderungen
und
Zuschüsse</t>
  </si>
  <si>
    <t>Bäuerl.
Gästebeher-
bergung</t>
  </si>
  <si>
    <t>Direktver-
marktung</t>
  </si>
  <si>
    <t>Betriebseinnahmen</t>
  </si>
  <si>
    <t>Naturallieferungen des Betriebes an den Haushalt</t>
  </si>
  <si>
    <t>im Jahr</t>
  </si>
  <si>
    <t>MONAT</t>
  </si>
  <si>
    <t>Milch</t>
  </si>
  <si>
    <t>Butter</t>
  </si>
  <si>
    <t>Käse</t>
  </si>
  <si>
    <t>Fleisch</t>
  </si>
  <si>
    <t>Jänner</t>
  </si>
  <si>
    <t>März</t>
  </si>
  <si>
    <t>April</t>
  </si>
  <si>
    <t>Mai</t>
  </si>
  <si>
    <t>Juni</t>
  </si>
  <si>
    <t>Juli</t>
  </si>
  <si>
    <t>August</t>
  </si>
  <si>
    <t>September</t>
  </si>
  <si>
    <t>Oktober</t>
  </si>
  <si>
    <t>November</t>
  </si>
  <si>
    <t>Dezember</t>
  </si>
  <si>
    <t>Achtung: Die Gesamtsumme ist für die Berechnung des Rohertrages notwendig!</t>
  </si>
  <si>
    <r>
      <t xml:space="preserve">   Sie ist beim Rohertrag in der Spalte </t>
    </r>
    <r>
      <rPr>
        <b/>
        <sz val="12"/>
        <rFont val="Arial"/>
        <family val="2"/>
      </rPr>
      <t>EIGENVERBRAUCH</t>
    </r>
    <r>
      <rPr>
        <sz val="12"/>
        <rFont val="Arial"/>
        <family val="0"/>
      </rPr>
      <t xml:space="preserve"> einzutragen!</t>
    </r>
  </si>
  <si>
    <t>Menge</t>
  </si>
  <si>
    <t>Preis/kg</t>
  </si>
  <si>
    <t>Gesamt</t>
  </si>
  <si>
    <t>Obst</t>
  </si>
  <si>
    <t>Schnaps</t>
  </si>
  <si>
    <t>Eier</t>
  </si>
  <si>
    <t>Preis/lt</t>
  </si>
  <si>
    <t>_____________</t>
  </si>
  <si>
    <t>Preis/___</t>
  </si>
  <si>
    <t>Wert</t>
  </si>
  <si>
    <t>Bezeichnung des
Gebäudes</t>
  </si>
  <si>
    <t>Summe VIEH</t>
  </si>
  <si>
    <t>Veränderung: Zugang (+), Abgang (-)</t>
  </si>
  <si>
    <t>Einzel-</t>
  </si>
  <si>
    <t>preis</t>
  </si>
  <si>
    <t>(+)</t>
  </si>
  <si>
    <t>(-)</t>
  </si>
  <si>
    <t>Abnahme</t>
  </si>
  <si>
    <t>Zunahme</t>
  </si>
  <si>
    <t>VORRÄTE</t>
  </si>
  <si>
    <t>ZUGEKAUFTE</t>
  </si>
  <si>
    <t>Summe ZUGEKAUFTE VORRÄTE</t>
  </si>
  <si>
    <t>TREIBSTOFFE &amp; SCHMIERMITTEL</t>
  </si>
  <si>
    <t>SELBST</t>
  </si>
  <si>
    <t>ERZEUGTE</t>
  </si>
  <si>
    <t>Summe SELBST ERZ. VORRÄTE</t>
  </si>
  <si>
    <t>JAHR:</t>
  </si>
  <si>
    <t>Feber</t>
  </si>
  <si>
    <t>Anlagenverzeichnis - Grundverbesserungen</t>
  </si>
  <si>
    <t>Grundverbesserungen</t>
  </si>
  <si>
    <t>AKTIVA</t>
  </si>
  <si>
    <t>PASSIVA</t>
  </si>
  <si>
    <t>Anlagevermögen</t>
  </si>
  <si>
    <t>Fremdkapital (Schulden)</t>
  </si>
  <si>
    <t>Verbindlichkeiten</t>
  </si>
  <si>
    <t>Geb. und baul. Anlagen</t>
  </si>
  <si>
    <t>Darlehen</t>
  </si>
  <si>
    <t>Umlaufvermögen</t>
  </si>
  <si>
    <t>Eigenkapital</t>
  </si>
  <si>
    <t>Rinder</t>
  </si>
  <si>
    <t>Selbster. Vorräte</t>
  </si>
  <si>
    <t>Offene Forderungen</t>
  </si>
  <si>
    <t>Summe Aktiva</t>
  </si>
  <si>
    <t>Summe Passiva</t>
  </si>
  <si>
    <t>Pferde</t>
  </si>
  <si>
    <t>Hühner</t>
  </si>
  <si>
    <t>Eigenkapitalbildung</t>
  </si>
  <si>
    <t>Einnahmen-Ausgaben-Rechnung</t>
  </si>
  <si>
    <t>Betrieb:</t>
  </si>
  <si>
    <t>Anschrift:</t>
  </si>
  <si>
    <t>Jahr:</t>
  </si>
  <si>
    <t>/</t>
  </si>
  <si>
    <t>Aufzeichnungen des landwirtschaftlichen Betriebes</t>
  </si>
  <si>
    <t>Einzelpreis</t>
  </si>
  <si>
    <t>Einnahmen aus Anlagenverkauf</t>
  </si>
  <si>
    <t>Bezeichnung der
Grundverbesserung</t>
  </si>
  <si>
    <t>Stute</t>
  </si>
  <si>
    <t>bis</t>
  </si>
  <si>
    <t>Tag</t>
  </si>
  <si>
    <t>Monat</t>
  </si>
  <si>
    <t>Jahr</t>
  </si>
  <si>
    <t>SJ</t>
  </si>
  <si>
    <t>AnzTage</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</si>
</sst>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dd/"/>
    <numFmt numFmtId="178" formatCode="mm/"/>
    <numFmt numFmtId="179" formatCode="0,"/>
    <numFmt numFmtId="180" formatCode="0&quot;.&quot;"/>
    <numFmt numFmtId="181" formatCode="&quot;€&quot;\ #,##0.00"/>
    <numFmt numFmtId="182" formatCode="#&quot; &quot;##0"/>
  </numFmts>
  <fonts count="22">
    <font>
      <sz val="12"/>
      <name val="Arial"/>
      <family val="0"/>
    </font>
    <font>
      <sz val="16"/>
      <name val="Arial Black"/>
      <family val="2"/>
    </font>
    <font>
      <sz val="10"/>
      <name val="Arial"/>
      <family val="0"/>
    </font>
    <font>
      <b/>
      <sz val="12"/>
      <name val="Arial"/>
      <family val="2"/>
    </font>
    <font>
      <b/>
      <sz val="10"/>
      <name val="Arial"/>
      <family val="2"/>
    </font>
    <font>
      <u val="single"/>
      <sz val="12"/>
      <color indexed="12"/>
      <name val="Arial"/>
      <family val="0"/>
    </font>
    <font>
      <u val="single"/>
      <sz val="12"/>
      <color indexed="36"/>
      <name val="Arial"/>
      <family val="0"/>
    </font>
    <font>
      <sz val="9"/>
      <name val="Arial"/>
      <family val="2"/>
    </font>
    <font>
      <b/>
      <sz val="22"/>
      <name val="Arial"/>
      <family val="2"/>
    </font>
    <font>
      <b/>
      <sz val="16"/>
      <name val="Arial"/>
      <family val="2"/>
    </font>
    <font>
      <b/>
      <sz val="10"/>
      <color indexed="10"/>
      <name val="Arial"/>
      <family val="2"/>
    </font>
    <font>
      <b/>
      <sz val="18"/>
      <name val="Arial"/>
      <family val="2"/>
    </font>
    <font>
      <sz val="22"/>
      <name val="Arial Black"/>
      <family val="2"/>
    </font>
    <font>
      <sz val="8"/>
      <name val="Arial"/>
      <family val="0"/>
    </font>
    <font>
      <i/>
      <sz val="14"/>
      <color indexed="12"/>
      <name val="Arial"/>
      <family val="2"/>
    </font>
    <font>
      <b/>
      <sz val="8"/>
      <name val="Arial"/>
      <family val="2"/>
    </font>
    <font>
      <i/>
      <sz val="12"/>
      <color indexed="12"/>
      <name val="Arial"/>
      <family val="2"/>
    </font>
    <font>
      <i/>
      <sz val="14"/>
      <name val="Arial"/>
      <family val="2"/>
    </font>
    <font>
      <i/>
      <sz val="12"/>
      <name val="Arial"/>
      <family val="2"/>
    </font>
    <font>
      <sz val="12"/>
      <color indexed="10"/>
      <name val="Arial"/>
      <family val="2"/>
    </font>
    <font>
      <b/>
      <sz val="12"/>
      <color indexed="17"/>
      <name val="Arial"/>
      <family val="2"/>
    </font>
    <font>
      <sz val="12"/>
      <color indexed="17"/>
      <name val="Arial"/>
      <family val="2"/>
    </font>
  </fonts>
  <fills count="13">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11"/>
        <bgColor indexed="64"/>
      </patternFill>
    </fill>
    <fill>
      <patternFill patternType="solid">
        <fgColor indexed="62"/>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14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hair"/>
      <top>
        <color indexed="63"/>
      </top>
      <bottom>
        <color indexed="63"/>
      </bottom>
    </border>
    <border>
      <left style="hair"/>
      <right style="double"/>
      <top>
        <color indexed="63"/>
      </top>
      <bottom>
        <color indexed="63"/>
      </bottom>
    </border>
    <border>
      <left style="hair"/>
      <right style="thin"/>
      <top>
        <color indexed="63"/>
      </top>
      <bottom>
        <color indexed="63"/>
      </bottom>
    </border>
    <border>
      <left style="double"/>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thin"/>
      <top>
        <color indexed="63"/>
      </top>
      <bottom style="thin"/>
    </border>
    <border>
      <left>
        <color indexed="63"/>
      </left>
      <right style="double"/>
      <top style="thin"/>
      <bottom>
        <color indexed="63"/>
      </bottom>
    </border>
    <border>
      <left style="double"/>
      <right style="double"/>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style="thin"/>
      <bottom>
        <color indexed="63"/>
      </bottom>
    </border>
    <border>
      <left style="hair"/>
      <right>
        <color indexed="63"/>
      </right>
      <top style="thin"/>
      <bottom>
        <color indexed="63"/>
      </bottom>
    </border>
    <border>
      <left style="hair"/>
      <right style="double"/>
      <top style="thin"/>
      <bottom>
        <color indexed="63"/>
      </bottom>
    </border>
    <border>
      <left>
        <color indexed="63"/>
      </left>
      <right style="double"/>
      <top>
        <color indexed="63"/>
      </top>
      <bottom>
        <color indexed="63"/>
      </bottom>
    </border>
    <border>
      <left style="double"/>
      <right style="double"/>
      <top>
        <color indexed="63"/>
      </top>
      <bottom>
        <color indexed="63"/>
      </bottom>
    </border>
    <border>
      <left style="thin"/>
      <right style="hair"/>
      <top>
        <color indexed="63"/>
      </top>
      <bottom>
        <color indexed="63"/>
      </bottom>
    </border>
    <border>
      <left>
        <color indexed="63"/>
      </left>
      <right style="double"/>
      <top>
        <color indexed="63"/>
      </top>
      <bottom style="thin"/>
    </border>
    <border>
      <left style="double"/>
      <right style="double"/>
      <top>
        <color indexed="63"/>
      </top>
      <bottom style="thin"/>
    </border>
    <border>
      <left style="thin"/>
      <right style="hair"/>
      <top>
        <color indexed="63"/>
      </top>
      <bottom style="thin"/>
    </border>
    <border>
      <left style="hair"/>
      <right>
        <color indexed="63"/>
      </right>
      <top style="thin"/>
      <bottom style="hair"/>
    </border>
    <border>
      <left style="hair"/>
      <right style="thin"/>
      <top style="thin"/>
      <bottom style="hair"/>
    </border>
    <border>
      <left style="thin"/>
      <right style="hair"/>
      <top style="thin"/>
      <bottom style="hair"/>
    </border>
    <border>
      <left style="hair"/>
      <right style="double"/>
      <top style="thin"/>
      <bottom style="hair"/>
    </border>
    <border>
      <left>
        <color indexed="63"/>
      </left>
      <right style="hair"/>
      <top style="thin"/>
      <bottom style="hair"/>
    </border>
    <border>
      <left style="hair"/>
      <right>
        <color indexed="63"/>
      </right>
      <top style="hair"/>
      <bottom style="hair"/>
    </border>
    <border>
      <left style="thin"/>
      <right style="hair"/>
      <top style="hair"/>
      <bottom style="hair"/>
    </border>
    <border>
      <left style="hair"/>
      <right style="double"/>
      <top style="hair"/>
      <bottom style="hair"/>
    </border>
    <border>
      <left>
        <color indexed="63"/>
      </left>
      <right style="hair"/>
      <top style="hair"/>
      <bottom style="hair"/>
    </border>
    <border>
      <left>
        <color indexed="63"/>
      </left>
      <right>
        <color indexed="63"/>
      </right>
      <top style="hair"/>
      <bottom style="hair"/>
    </border>
    <border>
      <left style="hair"/>
      <right style="thin"/>
      <top style="hair"/>
      <bottom style="hair"/>
    </border>
    <border>
      <left style="hair"/>
      <right>
        <color indexed="63"/>
      </right>
      <top style="hair"/>
      <bottom>
        <color indexed="63"/>
      </bottom>
    </border>
    <border>
      <left style="thin"/>
      <right style="hair"/>
      <top style="hair"/>
      <bottom>
        <color indexed="63"/>
      </bottom>
    </border>
    <border>
      <left style="hair"/>
      <right style="double"/>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diagonalUp="1">
      <left>
        <color indexed="63"/>
      </left>
      <right style="thin"/>
      <top style="thin"/>
      <bottom style="thin"/>
      <diagonal style="thin"/>
    </border>
    <border>
      <left>
        <color indexed="63"/>
      </left>
      <right>
        <color indexed="63"/>
      </right>
      <top style="thin"/>
      <bottom style="hair"/>
    </border>
    <border>
      <left style="hair"/>
      <right>
        <color indexed="63"/>
      </right>
      <top>
        <color indexed="63"/>
      </top>
      <bottom>
        <color indexed="63"/>
      </bottom>
    </border>
    <border>
      <left style="thin"/>
      <right style="thin"/>
      <top style="thin"/>
      <bottom>
        <color indexed="63"/>
      </bottom>
    </border>
    <border>
      <left>
        <color indexed="63"/>
      </left>
      <right style="medium"/>
      <top style="thin"/>
      <bottom style="thin"/>
    </border>
    <border>
      <left style="medium"/>
      <right>
        <color indexed="63"/>
      </right>
      <top>
        <color indexed="63"/>
      </top>
      <bottom style="thin"/>
    </border>
    <border>
      <left style="thick"/>
      <right style="thick"/>
      <top style="thick"/>
      <bottom style="thick"/>
    </border>
    <border>
      <left style="thin"/>
      <right style="double"/>
      <top style="thin"/>
      <bottom style="hair"/>
    </border>
    <border>
      <left style="double"/>
      <right style="double"/>
      <top style="thin"/>
      <bottom style="hair"/>
    </border>
    <border>
      <left style="thin"/>
      <right style="double"/>
      <top style="hair"/>
      <bottom style="hair"/>
    </border>
    <border>
      <left style="double"/>
      <right style="double"/>
      <top style="hair"/>
      <bottom style="hair"/>
    </border>
    <border>
      <left style="thin"/>
      <right style="double"/>
      <top style="hair"/>
      <bottom>
        <color indexed="63"/>
      </bottom>
    </border>
    <border>
      <left style="double"/>
      <right style="double"/>
      <top style="hair"/>
      <bottom>
        <color indexed="63"/>
      </bottom>
    </border>
    <border>
      <left style="thin"/>
      <right style="hair"/>
      <top style="hair"/>
      <bottom style="thin"/>
    </border>
    <border>
      <left style="thin"/>
      <right style="double"/>
      <top>
        <color indexed="63"/>
      </top>
      <bottom>
        <color indexed="63"/>
      </bottom>
    </border>
    <border>
      <left style="hair"/>
      <right style="hair"/>
      <top style="thin"/>
      <bottom>
        <color indexed="63"/>
      </bottom>
    </border>
    <border>
      <left style="hair"/>
      <right style="hair"/>
      <top>
        <color indexed="63"/>
      </top>
      <bottom style="thin"/>
    </border>
    <border>
      <left style="thin"/>
      <right style="hair"/>
      <top style="thin"/>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style="hair"/>
      <top style="thin"/>
      <bottom style="thin"/>
    </border>
    <border>
      <left style="hair"/>
      <right>
        <color indexed="63"/>
      </right>
      <top style="thin"/>
      <bottom style="thin"/>
    </border>
    <border>
      <left style="hair"/>
      <right style="double"/>
      <top style="thin"/>
      <bottom style="thin"/>
    </border>
    <border>
      <left>
        <color indexed="63"/>
      </left>
      <right style="hair"/>
      <top style="thin"/>
      <bottom style="thin"/>
    </border>
    <border>
      <left style="medium"/>
      <right style="hair"/>
      <top style="medium"/>
      <bottom style="medium"/>
    </border>
    <border>
      <left>
        <color indexed="63"/>
      </left>
      <right style="medium"/>
      <top style="medium"/>
      <bottom style="medium"/>
    </border>
    <border>
      <left style="hair"/>
      <right style="double"/>
      <top style="medium"/>
      <bottom style="mediu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hair"/>
      <right style="thin"/>
      <top style="thin"/>
      <bottom style="thin"/>
    </border>
    <border>
      <left style="thin"/>
      <right style="hair"/>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hair"/>
      <right style="double"/>
      <top style="hair"/>
      <bottom style="thin"/>
    </border>
    <border>
      <left style="hair"/>
      <right style="thin"/>
      <top style="hair"/>
      <bottom style="thin"/>
    </border>
    <border diagonalUp="1">
      <left style="hair"/>
      <right style="hair"/>
      <top style="thin"/>
      <bottom style="thin"/>
      <diagonal style="hair"/>
    </border>
    <border>
      <left style="hair"/>
      <right style="hair"/>
      <top style="hair"/>
      <bottom style="thin"/>
    </border>
    <border>
      <left>
        <color indexed="63"/>
      </left>
      <right style="hair"/>
      <top style="hair"/>
      <bottom style="thin"/>
    </border>
    <border>
      <left>
        <color indexed="63"/>
      </left>
      <right style="medium"/>
      <top style="medium"/>
      <bottom style="thin"/>
    </border>
    <border>
      <left style="thin"/>
      <right>
        <color indexed="63"/>
      </right>
      <top style="thin"/>
      <bottom style="hair"/>
    </border>
    <border>
      <left style="thin"/>
      <right style="thin"/>
      <top style="thin"/>
      <bottom style="hair"/>
    </border>
    <border>
      <left style="thin"/>
      <right>
        <color indexed="63"/>
      </right>
      <top style="hair"/>
      <bottom style="thin"/>
    </border>
    <border>
      <left style="thin"/>
      <right style="double"/>
      <top>
        <color indexed="63"/>
      </top>
      <bottom style="hair"/>
    </border>
    <border>
      <left style="double"/>
      <right style="double"/>
      <top>
        <color indexed="63"/>
      </top>
      <bottom style="hair"/>
    </border>
    <border>
      <left>
        <color indexed="63"/>
      </left>
      <right style="hair"/>
      <top>
        <color indexed="63"/>
      </top>
      <bottom style="hair"/>
    </border>
    <border>
      <left style="hair"/>
      <right>
        <color indexed="63"/>
      </right>
      <top>
        <color indexed="63"/>
      </top>
      <bottom style="hair"/>
    </border>
    <border>
      <left style="hair"/>
      <right style="double"/>
      <top>
        <color indexed="63"/>
      </top>
      <bottom style="hair"/>
    </border>
    <border>
      <left>
        <color indexed="63"/>
      </left>
      <right>
        <color indexed="63"/>
      </right>
      <top>
        <color indexed="63"/>
      </top>
      <bottom style="hair"/>
    </border>
    <border>
      <left style="hair"/>
      <right style="thin"/>
      <top>
        <color indexed="63"/>
      </top>
      <bottom style="hair"/>
    </border>
    <border>
      <left style="hair"/>
      <right>
        <color indexed="63"/>
      </right>
      <top style="hair"/>
      <bottom style="thin"/>
    </border>
    <border>
      <left style="double"/>
      <right style="double"/>
      <top style="hair"/>
      <bottom style="thin"/>
    </border>
    <border>
      <left style="hair"/>
      <right style="double"/>
      <top style="thin"/>
      <bottom style="medium"/>
    </border>
    <border>
      <left style="medium"/>
      <right style="medium"/>
      <top style="medium"/>
      <bottom style="hair"/>
    </border>
    <border>
      <left style="medium"/>
      <right style="medium"/>
      <top style="hair"/>
      <bottom style="medium"/>
    </border>
    <border>
      <left>
        <color indexed="63"/>
      </left>
      <right style="double"/>
      <top style="thin"/>
      <bottom style="thin"/>
    </border>
    <border>
      <left style="hair"/>
      <right>
        <color indexed="63"/>
      </right>
      <top>
        <color indexed="63"/>
      </top>
      <bottom style="thin"/>
    </border>
    <border>
      <left style="hair"/>
      <right style="hair"/>
      <top>
        <color indexed="63"/>
      </top>
      <bottom>
        <color indexed="63"/>
      </bottom>
    </border>
    <border diagonalUp="1">
      <left style="thin"/>
      <right>
        <color indexed="63"/>
      </right>
      <top style="thin"/>
      <bottom style="thin"/>
      <diagonal style="thin"/>
    </border>
    <border>
      <left style="medium"/>
      <right>
        <color indexed="63"/>
      </right>
      <top style="thin"/>
      <bottom style="thin"/>
    </border>
    <border>
      <left style="thin"/>
      <right style="thin"/>
      <top style="hair"/>
      <bottom style="thin"/>
    </border>
    <border>
      <left style="thin"/>
      <right>
        <color indexed="63"/>
      </right>
      <top style="hair"/>
      <bottom style="hair"/>
    </border>
    <border>
      <left>
        <color indexed="63"/>
      </left>
      <right>
        <color indexed="63"/>
      </right>
      <top style="hair"/>
      <bottom style="thin"/>
    </border>
    <border>
      <left style="medium"/>
      <right>
        <color indexed="63"/>
      </right>
      <top style="medium"/>
      <bottom style="medium"/>
    </border>
    <border>
      <left>
        <color indexed="63"/>
      </left>
      <right style="thin"/>
      <top style="medium"/>
      <bottom style="medium"/>
    </border>
    <border>
      <left style="double"/>
      <right>
        <color indexed="63"/>
      </right>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0">
    <xf numFmtId="0" fontId="0" fillId="0" borderId="0" xfId="0" applyAlignment="1">
      <alignment/>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3" fillId="2" borderId="0" xfId="0" applyFont="1" applyFill="1" applyBorder="1" applyAlignment="1" applyProtection="1">
      <alignment/>
      <protection hidden="1"/>
    </xf>
    <xf numFmtId="0" fontId="4" fillId="2" borderId="3" xfId="0" applyFont="1"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0" fillId="3" borderId="2" xfId="0" applyFill="1" applyBorder="1" applyAlignment="1" applyProtection="1">
      <alignment/>
      <protection hidden="1"/>
    </xf>
    <xf numFmtId="0" fontId="0" fillId="3" borderId="0" xfId="0" applyFill="1" applyBorder="1" applyAlignment="1" applyProtection="1">
      <alignment/>
      <protection hidden="1"/>
    </xf>
    <xf numFmtId="0" fontId="0" fillId="3" borderId="3" xfId="0" applyFill="1" applyBorder="1" applyAlignment="1" applyProtection="1">
      <alignment/>
      <protection hidden="1"/>
    </xf>
    <xf numFmtId="0" fontId="0" fillId="3" borderId="1" xfId="0" applyFill="1" applyBorder="1" applyAlignment="1" applyProtection="1">
      <alignment/>
      <protection hidden="1"/>
    </xf>
    <xf numFmtId="0" fontId="9" fillId="3" borderId="4"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0" fillId="3" borderId="5" xfId="0" applyFill="1" applyBorder="1" applyAlignment="1" applyProtection="1">
      <alignment/>
      <protection hidden="1"/>
    </xf>
    <xf numFmtId="0" fontId="9" fillId="3" borderId="6" xfId="0" applyFont="1" applyFill="1" applyBorder="1" applyAlignment="1" applyProtection="1">
      <alignment horizontal="center"/>
      <protection hidden="1"/>
    </xf>
    <xf numFmtId="0" fontId="0" fillId="3" borderId="7" xfId="0" applyFill="1" applyBorder="1" applyAlignment="1" applyProtection="1">
      <alignment/>
      <protection hidden="1"/>
    </xf>
    <xf numFmtId="0" fontId="9" fillId="2" borderId="2" xfId="0" applyFont="1" applyFill="1" applyBorder="1" applyAlignment="1" applyProtection="1">
      <alignment/>
      <protection hidden="1"/>
    </xf>
    <xf numFmtId="0" fontId="9" fillId="2" borderId="0" xfId="0" applyFont="1" applyFill="1" applyBorder="1" applyAlignment="1" applyProtection="1">
      <alignment/>
      <protection hidden="1"/>
    </xf>
    <xf numFmtId="0" fontId="9" fillId="2" borderId="3" xfId="0" applyFont="1" applyFill="1" applyBorder="1" applyAlignment="1" applyProtection="1">
      <alignment/>
      <protection hidden="1"/>
    </xf>
    <xf numFmtId="0" fontId="9" fillId="2" borderId="1" xfId="0" applyFont="1" applyFill="1" applyBorder="1" applyAlignment="1" applyProtection="1">
      <alignment/>
      <protection hidden="1"/>
    </xf>
    <xf numFmtId="0" fontId="0" fillId="0" borderId="0" xfId="0" applyAlignment="1" applyProtection="1">
      <alignment/>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3" xfId="0" applyBorder="1" applyAlignment="1" applyProtection="1">
      <alignment/>
      <protection hidden="1"/>
    </xf>
    <xf numFmtId="0" fontId="9" fillId="0" borderId="0" xfId="0" applyFont="1" applyBorder="1" applyAlignment="1" applyProtection="1">
      <alignment vertical="center"/>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4" fontId="10" fillId="4" borderId="15" xfId="0" applyNumberFormat="1" applyFont="1" applyFill="1" applyBorder="1" applyAlignment="1" applyProtection="1">
      <alignment/>
      <protection locked="0"/>
    </xf>
    <xf numFmtId="4" fontId="0" fillId="2" borderId="0" xfId="0" applyNumberFormat="1" applyFill="1" applyBorder="1" applyAlignment="1" applyProtection="1">
      <alignment/>
      <protection hidden="1"/>
    </xf>
    <xf numFmtId="4" fontId="0" fillId="2" borderId="5" xfId="0" applyNumberFormat="1" applyFill="1" applyBorder="1" applyAlignment="1" applyProtection="1">
      <alignment/>
      <protection hidden="1"/>
    </xf>
    <xf numFmtId="4" fontId="0" fillId="3" borderId="0" xfId="0" applyNumberFormat="1" applyFill="1" applyBorder="1" applyAlignment="1" applyProtection="1">
      <alignment/>
      <protection hidden="1"/>
    </xf>
    <xf numFmtId="0" fontId="0" fillId="0" borderId="0" xfId="0" applyAlignment="1">
      <alignment vertical="center"/>
    </xf>
    <xf numFmtId="0" fontId="0" fillId="3" borderId="0" xfId="0" applyFill="1" applyAlignment="1" applyProtection="1">
      <alignment/>
      <protection hidden="1"/>
    </xf>
    <xf numFmtId="0" fontId="1" fillId="0" borderId="0" xfId="0" applyFont="1" applyAlignment="1" applyProtection="1">
      <alignment/>
      <protection hidden="1"/>
    </xf>
    <xf numFmtId="0" fontId="4" fillId="5" borderId="16"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0" fillId="3" borderId="0" xfId="0" applyFill="1" applyAlignment="1">
      <alignment vertical="center"/>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ill="1" applyAlignment="1" applyProtection="1">
      <alignment vertical="center"/>
      <protection hidden="1"/>
    </xf>
    <xf numFmtId="0" fontId="4" fillId="3" borderId="8" xfId="0" applyFont="1" applyFill="1" applyBorder="1" applyAlignment="1" applyProtection="1">
      <alignment horizontal="centerContinuous" vertical="center"/>
      <protection hidden="1"/>
    </xf>
    <xf numFmtId="0" fontId="4" fillId="3" borderId="23" xfId="0" applyFont="1" applyFill="1" applyBorder="1" applyAlignment="1" applyProtection="1">
      <alignment horizontal="centerContinuous" vertical="center"/>
      <protection hidden="1"/>
    </xf>
    <xf numFmtId="0" fontId="4" fillId="3" borderId="24" xfId="0" applyFont="1" applyFill="1" applyBorder="1" applyAlignment="1" applyProtection="1">
      <alignment horizontal="center" vertical="center" wrapText="1"/>
      <protection hidden="1"/>
    </xf>
    <xf numFmtId="0" fontId="7" fillId="3" borderId="25"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2" fillId="3" borderId="27" xfId="0" applyFont="1" applyFill="1" applyBorder="1" applyAlignment="1" applyProtection="1">
      <alignment horizontal="center" vertical="center"/>
      <protection hidden="1"/>
    </xf>
    <xf numFmtId="0" fontId="4" fillId="3" borderId="28" xfId="0" applyFont="1" applyFill="1" applyBorder="1" applyAlignment="1" applyProtection="1">
      <alignment horizontal="center" vertical="center"/>
      <protection hidden="1"/>
    </xf>
    <xf numFmtId="0" fontId="4" fillId="3" borderId="27" xfId="0" applyFont="1" applyFill="1" applyBorder="1" applyAlignment="1" applyProtection="1">
      <alignment horizontal="centerContinuous" vertical="center"/>
      <protection hidden="1"/>
    </xf>
    <xf numFmtId="0" fontId="4" fillId="3" borderId="29" xfId="0" applyFont="1" applyFill="1" applyBorder="1" applyAlignment="1" applyProtection="1">
      <alignment horizontal="centerContinuous" vertical="center"/>
      <protection hidden="1"/>
    </xf>
    <xf numFmtId="0" fontId="4" fillId="3" borderId="26" xfId="0" applyFont="1" applyFill="1" applyBorder="1" applyAlignment="1" applyProtection="1">
      <alignment horizontal="centerContinuous" vertical="center"/>
      <protection hidden="1"/>
    </xf>
    <xf numFmtId="0" fontId="4" fillId="3" borderId="3" xfId="0" applyFont="1" applyFill="1" applyBorder="1" applyAlignment="1" applyProtection="1">
      <alignment horizontal="centerContinuous" vertical="center"/>
      <protection hidden="1"/>
    </xf>
    <xf numFmtId="0" fontId="4" fillId="3" borderId="30" xfId="0" applyFont="1" applyFill="1" applyBorder="1" applyAlignment="1" applyProtection="1">
      <alignment horizontal="centerContinuous" vertical="center"/>
      <protection hidden="1"/>
    </xf>
    <xf numFmtId="0" fontId="4" fillId="3" borderId="31"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0" fillId="5" borderId="0" xfId="0" applyFill="1" applyBorder="1" applyAlignment="1" applyProtection="1">
      <alignment vertical="center"/>
      <protection hidden="1"/>
    </xf>
    <xf numFmtId="0" fontId="2" fillId="3" borderId="16"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Continuous" vertical="center"/>
      <protection hidden="1"/>
    </xf>
    <xf numFmtId="0" fontId="4" fillId="3" borderId="33" xfId="0" applyFont="1" applyFill="1" applyBorder="1" applyAlignment="1" applyProtection="1">
      <alignment horizontal="centerContinuous" vertical="center"/>
      <protection hidden="1"/>
    </xf>
    <xf numFmtId="0" fontId="4" fillId="3" borderId="34"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protection hidden="1"/>
    </xf>
    <xf numFmtId="0" fontId="4" fillId="5" borderId="14" xfId="0" applyFont="1" applyFill="1" applyBorder="1" applyAlignment="1" applyProtection="1">
      <alignment horizontal="center" vertical="center"/>
      <protection hidden="1"/>
    </xf>
    <xf numFmtId="0" fontId="2" fillId="3" borderId="35"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0" fillId="5" borderId="13" xfId="0" applyFill="1" applyBorder="1" applyAlignment="1" applyProtection="1">
      <alignment vertical="center"/>
      <protection hidden="1"/>
    </xf>
    <xf numFmtId="0" fontId="2" fillId="3" borderId="21" xfId="0" applyFont="1" applyFill="1" applyBorder="1" applyAlignment="1" applyProtection="1">
      <alignment horizontal="center" vertical="center"/>
      <protection hidden="1"/>
    </xf>
    <xf numFmtId="0" fontId="2" fillId="3" borderId="22" xfId="0" applyFont="1" applyFill="1" applyBorder="1" applyAlignment="1" applyProtection="1">
      <alignment horizontal="center" vertical="center"/>
      <protection hidden="1"/>
    </xf>
    <xf numFmtId="0" fontId="4" fillId="6" borderId="0" xfId="0" applyFont="1" applyFill="1" applyBorder="1" applyAlignment="1" applyProtection="1">
      <alignment vertical="center"/>
      <protection hidden="1"/>
    </xf>
    <xf numFmtId="0" fontId="4" fillId="6" borderId="11" xfId="0" applyFont="1" applyFill="1" applyBorder="1" applyAlignment="1" applyProtection="1">
      <alignment vertical="center"/>
      <protection hidden="1"/>
    </xf>
    <xf numFmtId="0" fontId="0" fillId="6" borderId="3" xfId="0" applyFill="1" applyBorder="1" applyAlignment="1" applyProtection="1">
      <alignment vertical="center"/>
      <protection hidden="1"/>
    </xf>
    <xf numFmtId="4" fontId="2" fillId="0" borderId="36" xfId="0" applyNumberFormat="1" applyFont="1" applyBorder="1" applyAlignment="1" applyProtection="1">
      <alignment vertical="center"/>
      <protection hidden="1"/>
    </xf>
    <xf numFmtId="4" fontId="2" fillId="0" borderId="37" xfId="0" applyNumberFormat="1" applyFont="1" applyBorder="1" applyAlignment="1" applyProtection="1">
      <alignment vertical="center"/>
      <protection hidden="1"/>
    </xf>
    <xf numFmtId="4" fontId="2" fillId="0" borderId="38" xfId="0" applyNumberFormat="1" applyFont="1" applyBorder="1" applyAlignment="1" applyProtection="1">
      <alignment vertical="center"/>
      <protection hidden="1"/>
    </xf>
    <xf numFmtId="4" fontId="2" fillId="0" borderId="39" xfId="0" applyNumberFormat="1" applyFont="1" applyBorder="1" applyAlignment="1" applyProtection="1">
      <alignment vertical="center"/>
      <protection hidden="1"/>
    </xf>
    <xf numFmtId="0" fontId="2" fillId="0" borderId="40" xfId="0" applyFont="1" applyFill="1" applyBorder="1" applyAlignment="1" applyProtection="1">
      <alignment vertical="center"/>
      <protection hidden="1"/>
    </xf>
    <xf numFmtId="4" fontId="2" fillId="0" borderId="41" xfId="0" applyNumberFormat="1" applyFont="1" applyBorder="1" applyAlignment="1" applyProtection="1">
      <alignment vertical="center"/>
      <protection hidden="1"/>
    </xf>
    <xf numFmtId="4" fontId="2" fillId="0" borderId="42" xfId="0" applyNumberFormat="1" applyFont="1" applyBorder="1" applyAlignment="1" applyProtection="1">
      <alignment vertical="center"/>
      <protection hidden="1"/>
    </xf>
    <xf numFmtId="4" fontId="2" fillId="0" borderId="43" xfId="0" applyNumberFormat="1" applyFont="1" applyBorder="1" applyAlignment="1" applyProtection="1">
      <alignment vertical="center"/>
      <protection hidden="1"/>
    </xf>
    <xf numFmtId="0" fontId="2" fillId="0" borderId="44" xfId="0" applyFont="1" applyFill="1" applyBorder="1" applyAlignment="1" applyProtection="1">
      <alignment vertical="center"/>
      <protection hidden="1"/>
    </xf>
    <xf numFmtId="4" fontId="2" fillId="0" borderId="45" xfId="0" applyNumberFormat="1" applyFont="1" applyBorder="1" applyAlignment="1" applyProtection="1">
      <alignment vertical="center"/>
      <protection hidden="1"/>
    </xf>
    <xf numFmtId="4" fontId="2" fillId="0" borderId="46" xfId="0" applyNumberFormat="1" applyFont="1" applyBorder="1" applyAlignment="1" applyProtection="1">
      <alignment vertical="center"/>
      <protection hidden="1"/>
    </xf>
    <xf numFmtId="4" fontId="2" fillId="0" borderId="47" xfId="0" applyNumberFormat="1" applyFont="1" applyBorder="1" applyAlignment="1" applyProtection="1">
      <alignment vertical="center"/>
      <protection hidden="1"/>
    </xf>
    <xf numFmtId="4" fontId="2" fillId="0" borderId="48" xfId="0" applyNumberFormat="1" applyFont="1" applyBorder="1" applyAlignment="1" applyProtection="1">
      <alignment vertical="center"/>
      <protection hidden="1"/>
    </xf>
    <xf numFmtId="4" fontId="2" fillId="0" borderId="49" xfId="0" applyNumberFormat="1" applyFont="1" applyBorder="1" applyAlignment="1" applyProtection="1">
      <alignment vertical="center"/>
      <protection hidden="1"/>
    </xf>
    <xf numFmtId="0" fontId="2" fillId="0" borderId="50" xfId="0" applyFont="1" applyFill="1" applyBorder="1" applyAlignment="1" applyProtection="1">
      <alignment vertical="center"/>
      <protection hidden="1"/>
    </xf>
    <xf numFmtId="4" fontId="2" fillId="0" borderId="51" xfId="0" applyNumberFormat="1" applyFont="1" applyBorder="1" applyAlignment="1" applyProtection="1">
      <alignment vertical="center"/>
      <protection hidden="1"/>
    </xf>
    <xf numFmtId="4" fontId="2" fillId="0" borderId="52" xfId="0" applyNumberFormat="1" applyFont="1" applyBorder="1" applyAlignment="1" applyProtection="1">
      <alignment vertical="center"/>
      <protection hidden="1"/>
    </xf>
    <xf numFmtId="0" fontId="4" fillId="7" borderId="53" xfId="0" applyFont="1" applyFill="1" applyBorder="1" applyAlignment="1" applyProtection="1">
      <alignment vertical="center"/>
      <protection hidden="1"/>
    </xf>
    <xf numFmtId="0" fontId="4" fillId="7" borderId="54" xfId="0" applyFont="1" applyFill="1" applyBorder="1" applyAlignment="1" applyProtection="1">
      <alignment vertical="center"/>
      <protection hidden="1"/>
    </xf>
    <xf numFmtId="0" fontId="4" fillId="7" borderId="55" xfId="0" applyFont="1" applyFill="1" applyBorder="1" applyAlignment="1" applyProtection="1">
      <alignment vertical="center"/>
      <protection hidden="1"/>
    </xf>
    <xf numFmtId="4" fontId="2" fillId="7" borderId="56" xfId="0" applyNumberFormat="1" applyFont="1" applyFill="1" applyBorder="1" applyAlignment="1" applyProtection="1">
      <alignment vertical="center"/>
      <protection hidden="1"/>
    </xf>
    <xf numFmtId="4" fontId="2" fillId="7" borderId="57" xfId="0" applyNumberFormat="1" applyFont="1" applyFill="1" applyBorder="1" applyAlignment="1" applyProtection="1">
      <alignment vertical="center"/>
      <protection hidden="1"/>
    </xf>
    <xf numFmtId="0" fontId="2" fillId="7" borderId="58" xfId="0" applyFont="1" applyFill="1" applyBorder="1" applyAlignment="1" applyProtection="1">
      <alignment vertical="center"/>
      <protection hidden="1"/>
    </xf>
    <xf numFmtId="4" fontId="2" fillId="0" borderId="59" xfId="0" applyNumberFormat="1" applyFont="1" applyBorder="1" applyAlignment="1" applyProtection="1">
      <alignment vertical="center"/>
      <protection hidden="1"/>
    </xf>
    <xf numFmtId="4" fontId="2" fillId="0" borderId="60" xfId="0" applyNumberFormat="1" applyFont="1" applyBorder="1" applyAlignment="1" applyProtection="1">
      <alignment vertical="center"/>
      <protection hidden="1"/>
    </xf>
    <xf numFmtId="4" fontId="2" fillId="0" borderId="32" xfId="0" applyNumberFormat="1" applyFont="1" applyBorder="1" applyAlignment="1" applyProtection="1">
      <alignment vertical="center"/>
      <protection hidden="1"/>
    </xf>
    <xf numFmtId="4" fontId="2" fillId="0" borderId="17" xfId="0" applyNumberFormat="1" applyFont="1" applyBorder="1" applyAlignment="1" applyProtection="1">
      <alignment vertical="center"/>
      <protection hidden="1"/>
    </xf>
    <xf numFmtId="0" fontId="2" fillId="0" borderId="16" xfId="0" applyFont="1" applyFill="1" applyBorder="1" applyAlignment="1" applyProtection="1">
      <alignment vertical="center"/>
      <protection hidden="1"/>
    </xf>
    <xf numFmtId="4" fontId="2" fillId="0" borderId="0" xfId="0" applyNumberFormat="1" applyFont="1" applyBorder="1" applyAlignment="1" applyProtection="1">
      <alignment vertical="center"/>
      <protection hidden="1"/>
    </xf>
    <xf numFmtId="4" fontId="2" fillId="0" borderId="18" xfId="0" applyNumberFormat="1" applyFont="1" applyBorder="1" applyAlignment="1" applyProtection="1">
      <alignment vertical="center"/>
      <protection hidden="1"/>
    </xf>
    <xf numFmtId="4" fontId="2" fillId="7" borderId="61" xfId="0" applyNumberFormat="1" applyFont="1" applyFill="1" applyBorder="1" applyAlignment="1" applyProtection="1">
      <alignment vertical="center"/>
      <protection hidden="1"/>
    </xf>
    <xf numFmtId="0" fontId="3" fillId="8" borderId="53" xfId="0" applyFont="1" applyFill="1" applyBorder="1" applyAlignment="1" applyProtection="1">
      <alignment vertical="center"/>
      <protection hidden="1"/>
    </xf>
    <xf numFmtId="0" fontId="3" fillId="8" borderId="54" xfId="0" applyFont="1" applyFill="1" applyBorder="1" applyAlignment="1" applyProtection="1">
      <alignment vertical="center"/>
      <protection hidden="1"/>
    </xf>
    <xf numFmtId="0" fontId="3" fillId="8" borderId="62" xfId="0" applyFont="1" applyFill="1" applyBorder="1" applyAlignment="1" applyProtection="1">
      <alignment vertical="center"/>
      <protection hidden="1"/>
    </xf>
    <xf numFmtId="4" fontId="4" fillId="8" borderId="15" xfId="0" applyNumberFormat="1" applyFont="1" applyFill="1" applyBorder="1" applyAlignment="1" applyProtection="1">
      <alignment vertical="center"/>
      <protection hidden="1"/>
    </xf>
    <xf numFmtId="0" fontId="0" fillId="8" borderId="2" xfId="0" applyFill="1" applyBorder="1" applyAlignment="1" applyProtection="1">
      <alignment vertical="center"/>
      <protection hidden="1"/>
    </xf>
    <xf numFmtId="0" fontId="0" fillId="8" borderId="13" xfId="0" applyFill="1" applyBorder="1" applyAlignment="1" applyProtection="1">
      <alignment vertical="center"/>
      <protection hidden="1"/>
    </xf>
    <xf numFmtId="0" fontId="4" fillId="8" borderId="13" xfId="0" applyFont="1" applyFill="1" applyBorder="1" applyAlignment="1" applyProtection="1">
      <alignment vertical="center"/>
      <protection hidden="1"/>
    </xf>
    <xf numFmtId="0" fontId="0" fillId="8" borderId="63" xfId="0" applyFill="1" applyBorder="1" applyAlignment="1" applyProtection="1">
      <alignment vertical="center"/>
      <protection hidden="1"/>
    </xf>
    <xf numFmtId="0" fontId="0" fillId="8" borderId="14" xfId="0" applyFill="1" applyBorder="1" applyAlignment="1" applyProtection="1">
      <alignment vertical="center"/>
      <protection hidden="1"/>
    </xf>
    <xf numFmtId="0" fontId="3" fillId="0" borderId="0" xfId="0" applyFont="1" applyAlignment="1" applyProtection="1">
      <alignment horizontal="right" vertical="center"/>
      <protection hidden="1"/>
    </xf>
    <xf numFmtId="4" fontId="4" fillId="9" borderId="64" xfId="0" applyNumberFormat="1" applyFont="1" applyFill="1" applyBorder="1" applyAlignment="1" applyProtection="1">
      <alignment vertical="center"/>
      <protection hidden="1"/>
    </xf>
    <xf numFmtId="0" fontId="2" fillId="4" borderId="65" xfId="0" applyFont="1" applyFill="1" applyBorder="1" applyAlignment="1" applyProtection="1">
      <alignment vertical="center"/>
      <protection locked="0"/>
    </xf>
    <xf numFmtId="4" fontId="2" fillId="4" borderId="66" xfId="0" applyNumberFormat="1" applyFont="1" applyFill="1" applyBorder="1" applyAlignment="1" applyProtection="1">
      <alignment vertical="center"/>
      <protection locked="0"/>
    </xf>
    <xf numFmtId="0" fontId="2" fillId="4" borderId="40" xfId="0" applyFont="1" applyFill="1" applyBorder="1" applyAlignment="1" applyProtection="1">
      <alignment vertical="center"/>
      <protection locked="0"/>
    </xf>
    <xf numFmtId="0" fontId="2" fillId="4" borderId="67" xfId="0" applyFont="1" applyFill="1" applyBorder="1" applyAlignment="1" applyProtection="1">
      <alignment vertical="center"/>
      <protection locked="0"/>
    </xf>
    <xf numFmtId="4" fontId="2" fillId="4" borderId="68" xfId="0" applyNumberFormat="1" applyFont="1" applyFill="1" applyBorder="1" applyAlignment="1" applyProtection="1">
      <alignment vertical="center"/>
      <protection locked="0"/>
    </xf>
    <xf numFmtId="0" fontId="2" fillId="4" borderId="44" xfId="0" applyFont="1" applyFill="1" applyBorder="1" applyAlignment="1" applyProtection="1">
      <alignment vertical="center"/>
      <protection locked="0"/>
    </xf>
    <xf numFmtId="0" fontId="2" fillId="4" borderId="69" xfId="0" applyFont="1" applyFill="1" applyBorder="1" applyAlignment="1" applyProtection="1">
      <alignment vertical="center"/>
      <protection locked="0"/>
    </xf>
    <xf numFmtId="4" fontId="2" fillId="4" borderId="70" xfId="0" applyNumberFormat="1" applyFont="1" applyFill="1" applyBorder="1" applyAlignment="1" applyProtection="1">
      <alignment vertical="center"/>
      <protection locked="0"/>
    </xf>
    <xf numFmtId="0" fontId="2" fillId="4" borderId="50" xfId="0" applyFont="1" applyFill="1" applyBorder="1" applyAlignment="1" applyProtection="1">
      <alignment vertical="center"/>
      <protection locked="0"/>
    </xf>
    <xf numFmtId="4" fontId="2" fillId="4" borderId="38" xfId="0" applyNumberFormat="1" applyFont="1" applyFill="1" applyBorder="1" applyAlignment="1" applyProtection="1">
      <alignment vertical="center"/>
      <protection locked="0"/>
    </xf>
    <xf numFmtId="4" fontId="2" fillId="4" borderId="42" xfId="0" applyNumberFormat="1" applyFont="1" applyFill="1" applyBorder="1" applyAlignment="1" applyProtection="1">
      <alignment vertical="center"/>
      <protection locked="0"/>
    </xf>
    <xf numFmtId="4" fontId="2" fillId="4" borderId="71" xfId="0" applyNumberFormat="1" applyFont="1" applyFill="1" applyBorder="1" applyAlignment="1" applyProtection="1">
      <alignment vertical="center"/>
      <protection locked="0"/>
    </xf>
    <xf numFmtId="0" fontId="4" fillId="6" borderId="3" xfId="0" applyFont="1" applyFill="1" applyBorder="1" applyAlignment="1" applyProtection="1">
      <alignment vertical="center"/>
      <protection locked="0"/>
    </xf>
    <xf numFmtId="0" fontId="2" fillId="4" borderId="72" xfId="0" applyFont="1" applyFill="1" applyBorder="1" applyAlignment="1" applyProtection="1">
      <alignment vertical="center"/>
      <protection locked="0"/>
    </xf>
    <xf numFmtId="4" fontId="2" fillId="4" borderId="31" xfId="0" applyNumberFormat="1" applyFont="1" applyFill="1" applyBorder="1" applyAlignment="1" applyProtection="1">
      <alignment vertical="center"/>
      <protection locked="0"/>
    </xf>
    <xf numFmtId="0" fontId="2" fillId="4" borderId="16" xfId="0" applyFont="1" applyFill="1" applyBorder="1" applyAlignment="1" applyProtection="1">
      <alignment vertical="center"/>
      <protection locked="0"/>
    </xf>
    <xf numFmtId="4" fontId="2" fillId="4" borderId="35" xfId="0" applyNumberFormat="1" applyFont="1" applyFill="1" applyBorder="1" applyAlignment="1" applyProtection="1">
      <alignment vertical="center"/>
      <protection locked="0"/>
    </xf>
    <xf numFmtId="0" fontId="4" fillId="3" borderId="25" xfId="0" applyFont="1" applyFill="1" applyBorder="1" applyAlignment="1" applyProtection="1">
      <alignment horizontal="center" vertical="center"/>
      <protection hidden="1"/>
    </xf>
    <xf numFmtId="0" fontId="4" fillId="3" borderId="73" xfId="0" applyFont="1" applyFill="1" applyBorder="1" applyAlignment="1" applyProtection="1">
      <alignment horizontal="center" vertical="center"/>
      <protection hidden="1"/>
    </xf>
    <xf numFmtId="0" fontId="4" fillId="3" borderId="35" xfId="0" applyFont="1" applyFill="1" applyBorder="1" applyAlignment="1" applyProtection="1">
      <alignment horizontal="center" vertical="center"/>
      <protection hidden="1"/>
    </xf>
    <xf numFmtId="0" fontId="4" fillId="3" borderId="74"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7" borderId="56" xfId="0" applyFont="1" applyFill="1" applyBorder="1" applyAlignment="1" applyProtection="1">
      <alignment vertical="center"/>
      <protection hidden="1"/>
    </xf>
    <xf numFmtId="4" fontId="4" fillId="7" borderId="75" xfId="0" applyNumberFormat="1" applyFont="1" applyFill="1" applyBorder="1" applyAlignment="1" applyProtection="1">
      <alignment vertical="center"/>
      <protection hidden="1"/>
    </xf>
    <xf numFmtId="4" fontId="2" fillId="0" borderId="38" xfId="0" applyNumberFormat="1" applyFont="1" applyBorder="1" applyAlignment="1" applyProtection="1">
      <alignment vertical="center"/>
      <protection locked="0"/>
    </xf>
    <xf numFmtId="4" fontId="2" fillId="0" borderId="76" xfId="0" applyNumberFormat="1" applyFont="1" applyBorder="1" applyAlignment="1" applyProtection="1">
      <alignment vertical="center"/>
      <protection locked="0"/>
    </xf>
    <xf numFmtId="4" fontId="2" fillId="0" borderId="42" xfId="0" applyNumberFormat="1" applyFont="1" applyBorder="1" applyAlignment="1" applyProtection="1">
      <alignment vertical="center"/>
      <protection locked="0"/>
    </xf>
    <xf numFmtId="4" fontId="2" fillId="0" borderId="77" xfId="0" applyNumberFormat="1" applyFont="1" applyBorder="1" applyAlignment="1" applyProtection="1">
      <alignment vertical="center"/>
      <protection locked="0"/>
    </xf>
    <xf numFmtId="4" fontId="2" fillId="0" borderId="48" xfId="0" applyNumberFormat="1" applyFont="1" applyBorder="1" applyAlignment="1" applyProtection="1">
      <alignment vertical="center"/>
      <protection locked="0"/>
    </xf>
    <xf numFmtId="4" fontId="2" fillId="0" borderId="78" xfId="0" applyNumberFormat="1" applyFont="1" applyBorder="1" applyAlignment="1" applyProtection="1">
      <alignment vertical="center"/>
      <protection locked="0"/>
    </xf>
    <xf numFmtId="0" fontId="2" fillId="2" borderId="79" xfId="0" applyFont="1" applyFill="1" applyBorder="1" applyAlignment="1" applyProtection="1">
      <alignment vertical="center"/>
      <protection locked="0"/>
    </xf>
    <xf numFmtId="0" fontId="2" fillId="2" borderId="80" xfId="0" applyFont="1" applyFill="1" applyBorder="1" applyAlignment="1" applyProtection="1">
      <alignment vertical="center"/>
      <protection locked="0"/>
    </xf>
    <xf numFmtId="0" fontId="2" fillId="2" borderId="81" xfId="0" applyFont="1" applyFill="1" applyBorder="1" applyAlignment="1" applyProtection="1">
      <alignment vertical="center"/>
      <protection locked="0"/>
    </xf>
    <xf numFmtId="4" fontId="2" fillId="0" borderId="82" xfId="0" applyNumberFormat="1" applyFont="1" applyBorder="1" applyAlignment="1" applyProtection="1">
      <alignment vertical="center"/>
      <protection locked="0"/>
    </xf>
    <xf numFmtId="4" fontId="2" fillId="0" borderId="83" xfId="0" applyNumberFormat="1" applyFont="1" applyBorder="1" applyAlignment="1" applyProtection="1">
      <alignment vertical="center"/>
      <protection locked="0"/>
    </xf>
    <xf numFmtId="0" fontId="3" fillId="3" borderId="75" xfId="0" applyFont="1" applyFill="1" applyBorder="1" applyAlignment="1" applyProtection="1">
      <alignment vertical="center"/>
      <protection hidden="1"/>
    </xf>
    <xf numFmtId="0" fontId="3" fillId="3" borderId="84" xfId="0" applyFont="1" applyFill="1" applyBorder="1" applyAlignment="1" applyProtection="1">
      <alignment vertical="center" wrapText="1"/>
      <protection hidden="1"/>
    </xf>
    <xf numFmtId="0" fontId="3" fillId="3" borderId="85" xfId="0" applyFont="1" applyFill="1" applyBorder="1" applyAlignment="1" applyProtection="1">
      <alignment vertical="center"/>
      <protection hidden="1"/>
    </xf>
    <xf numFmtId="0" fontId="3" fillId="3" borderId="75" xfId="0" applyFont="1" applyFill="1" applyBorder="1" applyAlignment="1" applyProtection="1">
      <alignment horizontal="center" vertical="center"/>
      <protection hidden="1"/>
    </xf>
    <xf numFmtId="0" fontId="3" fillId="3" borderId="86" xfId="0" applyFont="1" applyFill="1" applyBorder="1" applyAlignment="1" applyProtection="1">
      <alignment horizontal="center" vertical="center"/>
      <protection hidden="1"/>
    </xf>
    <xf numFmtId="0" fontId="15" fillId="3" borderId="87" xfId="0" applyFont="1" applyFill="1" applyBorder="1" applyAlignment="1" applyProtection="1">
      <alignment horizontal="center" vertical="center" wrapText="1"/>
      <protection hidden="1"/>
    </xf>
    <xf numFmtId="0" fontId="15" fillId="3" borderId="55" xfId="0" applyFont="1" applyFill="1" applyBorder="1" applyAlignment="1" applyProtection="1">
      <alignment horizontal="center" vertical="center" wrapText="1"/>
      <protection hidden="1"/>
    </xf>
    <xf numFmtId="4" fontId="0" fillId="0" borderId="39" xfId="0" applyNumberFormat="1" applyBorder="1" applyAlignment="1" applyProtection="1">
      <alignment vertical="center"/>
      <protection hidden="1"/>
    </xf>
    <xf numFmtId="4" fontId="0" fillId="0" borderId="43" xfId="0" applyNumberFormat="1" applyBorder="1" applyAlignment="1" applyProtection="1">
      <alignment vertical="center"/>
      <protection hidden="1"/>
    </xf>
    <xf numFmtId="4" fontId="3" fillId="10" borderId="38" xfId="0" applyNumberFormat="1" applyFont="1" applyFill="1" applyBorder="1" applyAlignment="1" applyProtection="1">
      <alignment vertical="center"/>
      <protection hidden="1"/>
    </xf>
    <xf numFmtId="4" fontId="3" fillId="10" borderId="36" xfId="0" applyNumberFormat="1" applyFont="1" applyFill="1" applyBorder="1" applyAlignment="1" applyProtection="1">
      <alignment vertical="center"/>
      <protection hidden="1"/>
    </xf>
    <xf numFmtId="4" fontId="3" fillId="10" borderId="88" xfId="0" applyNumberFormat="1" applyFont="1" applyFill="1" applyBorder="1" applyAlignment="1" applyProtection="1">
      <alignment vertical="center"/>
      <protection hidden="1"/>
    </xf>
    <xf numFmtId="4" fontId="3" fillId="10" borderId="89" xfId="0" applyNumberFormat="1" applyFont="1" applyFill="1" applyBorder="1" applyAlignment="1" applyProtection="1">
      <alignment vertical="center"/>
      <protection hidden="1"/>
    </xf>
    <xf numFmtId="4" fontId="3" fillId="10" borderId="48" xfId="0" applyNumberFormat="1" applyFont="1" applyFill="1" applyBorder="1" applyAlignment="1" applyProtection="1">
      <alignment vertical="center"/>
      <protection hidden="1"/>
    </xf>
    <xf numFmtId="4" fontId="3" fillId="10" borderId="49" xfId="0" applyNumberFormat="1" applyFont="1" applyFill="1" applyBorder="1" applyAlignment="1" applyProtection="1">
      <alignment vertical="center"/>
      <protection hidden="1"/>
    </xf>
    <xf numFmtId="4" fontId="3" fillId="11" borderId="88" xfId="0" applyNumberFormat="1" applyFont="1" applyFill="1" applyBorder="1" applyAlignment="1" applyProtection="1">
      <alignment vertical="center"/>
      <protection hidden="1"/>
    </xf>
    <xf numFmtId="4" fontId="3" fillId="11" borderId="90" xfId="0" applyNumberFormat="1" applyFont="1" applyFill="1" applyBorder="1" applyAlignment="1" applyProtection="1">
      <alignment vertical="center"/>
      <protection hidden="1"/>
    </xf>
    <xf numFmtId="0" fontId="0" fillId="2" borderId="38" xfId="0" applyFill="1" applyBorder="1" applyAlignment="1" applyProtection="1">
      <alignment vertical="center"/>
      <protection locked="0"/>
    </xf>
    <xf numFmtId="0" fontId="0" fillId="2" borderId="76" xfId="0" applyFill="1" applyBorder="1" applyAlignment="1" applyProtection="1">
      <alignment vertical="center"/>
      <protection locked="0"/>
    </xf>
    <xf numFmtId="0" fontId="0" fillId="2" borderId="36" xfId="0" applyFill="1" applyBorder="1" applyAlignment="1" applyProtection="1">
      <alignment vertical="center"/>
      <protection locked="0"/>
    </xf>
    <xf numFmtId="4" fontId="0" fillId="0" borderId="38" xfId="0" applyNumberFormat="1" applyBorder="1" applyAlignment="1" applyProtection="1">
      <alignment vertical="center"/>
      <protection locked="0"/>
    </xf>
    <xf numFmtId="4" fontId="0" fillId="0" borderId="39" xfId="0" applyNumberFormat="1" applyBorder="1" applyAlignment="1" applyProtection="1">
      <alignment vertical="center"/>
      <protection locked="0"/>
    </xf>
    <xf numFmtId="4" fontId="0" fillId="0" borderId="40" xfId="0" applyNumberFormat="1" applyBorder="1" applyAlignment="1" applyProtection="1">
      <alignment vertical="center"/>
      <protection locked="0"/>
    </xf>
    <xf numFmtId="4" fontId="0" fillId="0" borderId="91" xfId="0" applyNumberFormat="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77" xfId="0" applyFill="1" applyBorder="1" applyAlignment="1" applyProtection="1">
      <alignment vertical="center"/>
      <protection locked="0"/>
    </xf>
    <xf numFmtId="0" fontId="0" fillId="2" borderId="41" xfId="0" applyFill="1" applyBorder="1" applyAlignment="1" applyProtection="1">
      <alignment vertical="center"/>
      <protection locked="0"/>
    </xf>
    <xf numFmtId="4" fontId="0" fillId="0" borderId="42" xfId="0" applyNumberFormat="1" applyBorder="1" applyAlignment="1" applyProtection="1">
      <alignment vertical="center"/>
      <protection locked="0"/>
    </xf>
    <xf numFmtId="4" fontId="0" fillId="0" borderId="43" xfId="0" applyNumberFormat="1" applyBorder="1" applyAlignment="1" applyProtection="1">
      <alignment vertical="center"/>
      <protection locked="0"/>
    </xf>
    <xf numFmtId="4" fontId="0" fillId="0" borderId="44" xfId="0" applyNumberFormat="1" applyBorder="1" applyAlignment="1" applyProtection="1">
      <alignment vertical="center"/>
      <protection locked="0"/>
    </xf>
    <xf numFmtId="4" fontId="0" fillId="0" borderId="92" xfId="0" applyNumberFormat="1" applyBorder="1" applyAlignment="1" applyProtection="1">
      <alignment vertical="center"/>
      <protection locked="0"/>
    </xf>
    <xf numFmtId="0" fontId="0" fillId="2" borderId="48" xfId="0" applyFill="1" applyBorder="1" applyAlignment="1" applyProtection="1">
      <alignment vertical="center"/>
      <protection locked="0"/>
    </xf>
    <xf numFmtId="0" fontId="0" fillId="2" borderId="78" xfId="0" applyFill="1" applyBorder="1" applyAlignment="1" applyProtection="1">
      <alignment vertical="center"/>
      <protection locked="0"/>
    </xf>
    <xf numFmtId="0" fontId="0" fillId="2" borderId="47" xfId="0" applyFill="1" applyBorder="1" applyAlignment="1" applyProtection="1">
      <alignment vertical="center"/>
      <protection locked="0"/>
    </xf>
    <xf numFmtId="4" fontId="0" fillId="0" borderId="48" xfId="0" applyNumberFormat="1" applyBorder="1" applyAlignment="1" applyProtection="1">
      <alignment vertical="center"/>
      <protection locked="0"/>
    </xf>
    <xf numFmtId="4" fontId="0" fillId="0" borderId="49" xfId="0" applyNumberFormat="1" applyBorder="1" applyAlignment="1" applyProtection="1">
      <alignment vertical="center"/>
      <protection locked="0"/>
    </xf>
    <xf numFmtId="4" fontId="0" fillId="0" borderId="50" xfId="0" applyNumberFormat="1" applyBorder="1" applyAlignment="1" applyProtection="1">
      <alignment vertical="center"/>
      <protection locked="0"/>
    </xf>
    <xf numFmtId="4" fontId="0" fillId="0" borderId="93" xfId="0" applyNumberFormat="1" applyBorder="1" applyAlignment="1" applyProtection="1">
      <alignment vertical="center"/>
      <protection locked="0"/>
    </xf>
    <xf numFmtId="0" fontId="4" fillId="3" borderId="75" xfId="0" applyFont="1" applyFill="1" applyBorder="1" applyAlignment="1" applyProtection="1">
      <alignment/>
      <protection hidden="1"/>
    </xf>
    <xf numFmtId="0" fontId="4" fillId="3" borderId="94" xfId="0" applyFont="1" applyFill="1" applyBorder="1" applyAlignment="1" applyProtection="1">
      <alignment wrapText="1"/>
      <protection hidden="1"/>
    </xf>
    <xf numFmtId="4" fontId="0" fillId="0" borderId="95" xfId="0" applyNumberFormat="1" applyFill="1" applyBorder="1" applyAlignment="1" applyProtection="1">
      <alignment/>
      <protection hidden="1"/>
    </xf>
    <xf numFmtId="4" fontId="0" fillId="0" borderId="96" xfId="0" applyNumberFormat="1" applyFill="1" applyBorder="1" applyAlignment="1" applyProtection="1">
      <alignment/>
      <protection hidden="1"/>
    </xf>
    <xf numFmtId="4" fontId="0" fillId="0" borderId="97" xfId="0" applyNumberFormat="1" applyFill="1" applyBorder="1" applyAlignment="1" applyProtection="1">
      <alignment/>
      <protection hidden="1"/>
    </xf>
    <xf numFmtId="4" fontId="0" fillId="0" borderId="98" xfId="0" applyNumberFormat="1" applyFill="1" applyBorder="1" applyAlignment="1" applyProtection="1">
      <alignment/>
      <protection hidden="1"/>
    </xf>
    <xf numFmtId="0" fontId="0" fillId="2" borderId="38" xfId="0" applyFill="1" applyBorder="1" applyAlignment="1" applyProtection="1">
      <alignment/>
      <protection locked="0"/>
    </xf>
    <xf numFmtId="0" fontId="0" fillId="2" borderId="37" xfId="0" applyFill="1" applyBorder="1" applyAlignment="1" applyProtection="1">
      <alignment/>
      <protection locked="0"/>
    </xf>
    <xf numFmtId="4" fontId="0" fillId="0" borderId="38" xfId="0" applyNumberFormat="1" applyFill="1" applyBorder="1" applyAlignment="1" applyProtection="1">
      <alignment/>
      <protection locked="0"/>
    </xf>
    <xf numFmtId="4" fontId="0" fillId="0" borderId="40" xfId="0" applyNumberFormat="1" applyFill="1" applyBorder="1" applyAlignment="1" applyProtection="1">
      <alignment/>
      <protection locked="0"/>
    </xf>
    <xf numFmtId="4" fontId="0" fillId="0" borderId="76" xfId="0" applyNumberFormat="1" applyFill="1" applyBorder="1" applyAlignment="1" applyProtection="1">
      <alignment/>
      <protection locked="0"/>
    </xf>
    <xf numFmtId="4" fontId="0" fillId="0" borderId="37" xfId="0" applyNumberFormat="1" applyFill="1" applyBorder="1" applyAlignment="1" applyProtection="1">
      <alignment/>
      <protection locked="0"/>
    </xf>
    <xf numFmtId="0" fontId="0" fillId="2" borderId="42" xfId="0" applyFill="1" applyBorder="1" applyAlignment="1" applyProtection="1">
      <alignment/>
      <protection locked="0"/>
    </xf>
    <xf numFmtId="0" fontId="0" fillId="2" borderId="46" xfId="0" applyFill="1" applyBorder="1" applyAlignment="1" applyProtection="1">
      <alignment/>
      <protection locked="0"/>
    </xf>
    <xf numFmtId="4" fontId="0" fillId="0" borderId="42" xfId="0" applyNumberFormat="1" applyFill="1" applyBorder="1" applyAlignment="1" applyProtection="1">
      <alignment/>
      <protection locked="0"/>
    </xf>
    <xf numFmtId="4" fontId="0" fillId="0" borderId="44" xfId="0" applyNumberFormat="1" applyFill="1" applyBorder="1" applyAlignment="1" applyProtection="1">
      <alignment/>
      <protection locked="0"/>
    </xf>
    <xf numFmtId="4" fontId="0" fillId="0" borderId="77" xfId="0" applyNumberFormat="1" applyFill="1" applyBorder="1" applyAlignment="1" applyProtection="1">
      <alignment/>
      <protection locked="0"/>
    </xf>
    <xf numFmtId="4" fontId="0" fillId="0" borderId="46" xfId="0" applyNumberFormat="1" applyFill="1" applyBorder="1" applyAlignment="1" applyProtection="1">
      <alignment/>
      <protection locked="0"/>
    </xf>
    <xf numFmtId="0" fontId="0" fillId="2" borderId="48" xfId="0" applyFill="1" applyBorder="1" applyAlignment="1" applyProtection="1">
      <alignment/>
      <protection locked="0"/>
    </xf>
    <xf numFmtId="0" fontId="0" fillId="2" borderId="52" xfId="0" applyFill="1" applyBorder="1" applyAlignment="1" applyProtection="1">
      <alignment/>
      <protection locked="0"/>
    </xf>
    <xf numFmtId="4" fontId="0" fillId="0" borderId="48" xfId="0" applyNumberFormat="1" applyFill="1" applyBorder="1" applyAlignment="1" applyProtection="1">
      <alignment/>
      <protection locked="0"/>
    </xf>
    <xf numFmtId="4" fontId="0" fillId="0" borderId="50" xfId="0" applyNumberFormat="1" applyFill="1" applyBorder="1" applyAlignment="1" applyProtection="1">
      <alignment/>
      <protection locked="0"/>
    </xf>
    <xf numFmtId="4" fontId="0" fillId="0" borderId="78" xfId="0" applyNumberFormat="1" applyFill="1" applyBorder="1" applyAlignment="1" applyProtection="1">
      <alignment/>
      <protection locked="0"/>
    </xf>
    <xf numFmtId="4" fontId="0" fillId="0" borderId="52" xfId="0" applyNumberFormat="1" applyFill="1" applyBorder="1" applyAlignment="1" applyProtection="1">
      <alignment/>
      <protection locked="0"/>
    </xf>
    <xf numFmtId="0" fontId="3" fillId="0" borderId="0" xfId="0" applyFont="1" applyAlignment="1" applyProtection="1">
      <alignment/>
      <protection hidden="1"/>
    </xf>
    <xf numFmtId="0" fontId="0" fillId="4" borderId="56" xfId="0" applyFill="1" applyBorder="1" applyAlignment="1" applyProtection="1">
      <alignment horizontal="center"/>
      <protection hidden="1"/>
    </xf>
    <xf numFmtId="0" fontId="4" fillId="3" borderId="21" xfId="0" applyFont="1" applyFill="1" applyBorder="1" applyAlignment="1" applyProtection="1">
      <alignment vertical="top"/>
      <protection hidden="1"/>
    </xf>
    <xf numFmtId="0" fontId="4" fillId="3" borderId="74" xfId="0" applyFont="1" applyFill="1" applyBorder="1" applyAlignment="1" applyProtection="1">
      <alignment vertical="top"/>
      <protection hidden="1"/>
    </xf>
    <xf numFmtId="0" fontId="4" fillId="3" borderId="20" xfId="0" applyFont="1" applyFill="1" applyBorder="1" applyAlignment="1" applyProtection="1">
      <alignment vertical="top"/>
      <protection hidden="1"/>
    </xf>
    <xf numFmtId="0" fontId="4" fillId="3" borderId="22" xfId="0" applyFont="1" applyFill="1" applyBorder="1" applyAlignment="1" applyProtection="1">
      <alignment vertical="top"/>
      <protection hidden="1"/>
    </xf>
    <xf numFmtId="0" fontId="0" fillId="2" borderId="79" xfId="0" applyFill="1" applyBorder="1" applyAlignment="1" applyProtection="1">
      <alignment vertical="center"/>
      <protection hidden="1"/>
    </xf>
    <xf numFmtId="4" fontId="0" fillId="0" borderId="37" xfId="0" applyNumberFormat="1" applyBorder="1" applyAlignment="1" applyProtection="1">
      <alignment vertical="center"/>
      <protection hidden="1"/>
    </xf>
    <xf numFmtId="0" fontId="0" fillId="2" borderId="80" xfId="0" applyFill="1" applyBorder="1" applyAlignment="1" applyProtection="1">
      <alignment vertical="center"/>
      <protection hidden="1"/>
    </xf>
    <xf numFmtId="4" fontId="0" fillId="0" borderId="46" xfId="0" applyNumberFormat="1" applyBorder="1" applyAlignment="1" applyProtection="1">
      <alignment vertical="center"/>
      <protection hidden="1"/>
    </xf>
    <xf numFmtId="0" fontId="0" fillId="2" borderId="81" xfId="0" applyFill="1" applyBorder="1" applyAlignment="1" applyProtection="1">
      <alignment vertical="center"/>
      <protection hidden="1"/>
    </xf>
    <xf numFmtId="4" fontId="0" fillId="0" borderId="99" xfId="0" applyNumberFormat="1" applyBorder="1" applyAlignment="1" applyProtection="1">
      <alignment vertical="center"/>
      <protection hidden="1"/>
    </xf>
    <xf numFmtId="4" fontId="0" fillId="0" borderId="100" xfId="0" applyNumberFormat="1" applyBorder="1" applyAlignment="1" applyProtection="1">
      <alignment vertical="center"/>
      <protection hidden="1"/>
    </xf>
    <xf numFmtId="0" fontId="3" fillId="10" borderId="56" xfId="0" applyFont="1" applyFill="1" applyBorder="1" applyAlignment="1" applyProtection="1">
      <alignment vertical="center"/>
      <protection hidden="1"/>
    </xf>
    <xf numFmtId="0" fontId="0" fillId="10" borderId="87" xfId="0" applyFill="1" applyBorder="1" applyAlignment="1" applyProtection="1">
      <alignment vertical="center"/>
      <protection hidden="1"/>
    </xf>
    <xf numFmtId="0" fontId="0" fillId="10" borderId="101" xfId="0" applyFill="1" applyBorder="1" applyAlignment="1" applyProtection="1">
      <alignment vertical="center"/>
      <protection hidden="1"/>
    </xf>
    <xf numFmtId="4" fontId="0" fillId="10" borderId="86" xfId="0" applyNumberFormat="1" applyFill="1" applyBorder="1" applyAlignment="1" applyProtection="1">
      <alignment vertical="center"/>
      <protection hidden="1"/>
    </xf>
    <xf numFmtId="4" fontId="0" fillId="10" borderId="94" xfId="0" applyNumberFormat="1" applyFill="1" applyBorder="1" applyAlignment="1" applyProtection="1">
      <alignment vertical="center"/>
      <protection hidden="1"/>
    </xf>
    <xf numFmtId="182" fontId="0" fillId="0" borderId="38" xfId="0" applyNumberFormat="1" applyBorder="1" applyAlignment="1" applyProtection="1">
      <alignment vertical="center"/>
      <protection locked="0"/>
    </xf>
    <xf numFmtId="4" fontId="0" fillId="0" borderId="76" xfId="0" applyNumberFormat="1" applyBorder="1" applyAlignment="1" applyProtection="1">
      <alignment vertical="center"/>
      <protection locked="0"/>
    </xf>
    <xf numFmtId="182" fontId="0" fillId="0" borderId="42" xfId="0" applyNumberFormat="1" applyBorder="1" applyAlignment="1" applyProtection="1">
      <alignment vertical="center"/>
      <protection locked="0"/>
    </xf>
    <xf numFmtId="4" fontId="0" fillId="0" borderId="77" xfId="0" applyNumberFormat="1" applyBorder="1" applyAlignment="1" applyProtection="1">
      <alignment vertical="center"/>
      <protection locked="0"/>
    </xf>
    <xf numFmtId="182" fontId="0" fillId="0" borderId="71" xfId="0" applyNumberFormat="1" applyBorder="1" applyAlignment="1" applyProtection="1">
      <alignment vertical="center"/>
      <protection locked="0"/>
    </xf>
    <xf numFmtId="4" fontId="0" fillId="0" borderId="102" xfId="0" applyNumberFormat="1" applyBorder="1" applyAlignment="1" applyProtection="1">
      <alignment vertical="center"/>
      <protection locked="0"/>
    </xf>
    <xf numFmtId="182" fontId="0" fillId="0" borderId="40" xfId="0" applyNumberFormat="1" applyBorder="1" applyAlignment="1" applyProtection="1">
      <alignment vertical="center"/>
      <protection locked="0"/>
    </xf>
    <xf numFmtId="182" fontId="0" fillId="0" borderId="44" xfId="0" applyNumberFormat="1" applyBorder="1" applyAlignment="1" applyProtection="1">
      <alignment vertical="center"/>
      <protection locked="0"/>
    </xf>
    <xf numFmtId="182" fontId="0" fillId="0" borderId="103" xfId="0" applyNumberFormat="1" applyBorder="1" applyAlignment="1" applyProtection="1">
      <alignment vertical="center"/>
      <protection locked="0"/>
    </xf>
    <xf numFmtId="0" fontId="2" fillId="3" borderId="75" xfId="0" applyFont="1" applyFill="1" applyBorder="1" applyAlignment="1" applyProtection="1">
      <alignment/>
      <protection locked="0"/>
    </xf>
    <xf numFmtId="0" fontId="2" fillId="3" borderId="87" xfId="0" applyFont="1" applyFill="1" applyBorder="1" applyAlignment="1" applyProtection="1">
      <alignment wrapText="1"/>
      <protection locked="0"/>
    </xf>
    <xf numFmtId="0" fontId="2" fillId="3" borderId="87" xfId="0" applyFont="1" applyFill="1" applyBorder="1" applyAlignment="1" applyProtection="1">
      <alignment/>
      <protection locked="0"/>
    </xf>
    <xf numFmtId="0" fontId="2" fillId="3" borderId="84" xfId="0" applyFont="1" applyFill="1" applyBorder="1" applyAlignment="1" applyProtection="1">
      <alignment/>
      <protection locked="0"/>
    </xf>
    <xf numFmtId="0" fontId="2" fillId="3" borderId="84" xfId="0" applyFont="1" applyFill="1" applyBorder="1" applyAlignment="1" applyProtection="1">
      <alignment wrapText="1"/>
      <protection locked="0"/>
    </xf>
    <xf numFmtId="0" fontId="2" fillId="3" borderId="94" xfId="0" applyFont="1" applyFill="1" applyBorder="1" applyAlignment="1" applyProtection="1">
      <alignment wrapText="1"/>
      <protection locked="0"/>
    </xf>
    <xf numFmtId="0" fontId="2" fillId="3" borderId="75" xfId="0" applyFont="1" applyFill="1" applyBorder="1" applyAlignment="1" applyProtection="1">
      <alignment wrapText="1"/>
      <protection locked="0"/>
    </xf>
    <xf numFmtId="0" fontId="0" fillId="12" borderId="0" xfId="0" applyFill="1" applyAlignment="1" applyProtection="1">
      <alignment/>
      <protection hidden="1"/>
    </xf>
    <xf numFmtId="0" fontId="8" fillId="3" borderId="104" xfId="0" applyFont="1" applyFill="1" applyBorder="1" applyAlignment="1" applyProtection="1">
      <alignment horizontal="center"/>
      <protection hidden="1"/>
    </xf>
    <xf numFmtId="4" fontId="4" fillId="4" borderId="15" xfId="0" applyNumberFormat="1" applyFont="1" applyFill="1" applyBorder="1" applyAlignment="1" applyProtection="1">
      <alignment/>
      <protection hidden="1"/>
    </xf>
    <xf numFmtId="4" fontId="10" fillId="2" borderId="0" xfId="0" applyNumberFormat="1" applyFont="1" applyFill="1" applyBorder="1" applyAlignment="1" applyProtection="1">
      <alignment/>
      <protection hidden="1"/>
    </xf>
    <xf numFmtId="4" fontId="3" fillId="4" borderId="15" xfId="0" applyNumberFormat="1" applyFont="1" applyFill="1" applyBorder="1" applyAlignment="1" applyProtection="1">
      <alignment/>
      <protection hidden="1"/>
    </xf>
    <xf numFmtId="0" fontId="3" fillId="2" borderId="0" xfId="0" applyFont="1" applyFill="1" applyBorder="1" applyAlignment="1" applyProtection="1">
      <alignment/>
      <protection locked="0"/>
    </xf>
    <xf numFmtId="0" fontId="0" fillId="2" borderId="0" xfId="0" applyFill="1" applyBorder="1" applyAlignment="1" applyProtection="1">
      <alignment/>
      <protection locked="0"/>
    </xf>
    <xf numFmtId="4" fontId="0" fillId="2" borderId="0" xfId="0" applyNumberFormat="1" applyFill="1" applyBorder="1" applyAlignment="1" applyProtection="1">
      <alignment/>
      <protection locked="0"/>
    </xf>
    <xf numFmtId="0" fontId="8" fillId="4" borderId="0" xfId="0" applyFont="1" applyFill="1" applyAlignment="1" applyProtection="1">
      <alignment horizontal="center"/>
      <protection hidden="1"/>
    </xf>
    <xf numFmtId="0" fontId="8" fillId="4" borderId="0" xfId="0" applyFont="1" applyFill="1" applyAlignment="1" applyProtection="1">
      <alignment/>
      <protection hidden="1"/>
    </xf>
    <xf numFmtId="0" fontId="8" fillId="3" borderId="0" xfId="0" applyFont="1" applyFill="1" applyAlignment="1" applyProtection="1">
      <alignment horizontal="center"/>
      <protection hidden="1"/>
    </xf>
    <xf numFmtId="0" fontId="8" fillId="3" borderId="0" xfId="0" applyFont="1" applyFill="1" applyBorder="1" applyAlignment="1" applyProtection="1">
      <alignment horizontal="center"/>
      <protection hidden="1"/>
    </xf>
    <xf numFmtId="0" fontId="3" fillId="0" borderId="0" xfId="0" applyFont="1" applyAlignment="1" applyProtection="1">
      <alignment vertical="center"/>
      <protection hidden="1"/>
    </xf>
    <xf numFmtId="0" fontId="3" fillId="4" borderId="56" xfId="0" applyFont="1" applyFill="1" applyBorder="1" applyAlignment="1" applyProtection="1">
      <alignment horizontal="center" vertical="center"/>
      <protection hidden="1"/>
    </xf>
    <xf numFmtId="0" fontId="0" fillId="10" borderId="105" xfId="0" applyFont="1" applyFill="1" applyBorder="1" applyAlignment="1" applyProtection="1">
      <alignment vertical="center"/>
      <protection hidden="1"/>
    </xf>
    <xf numFmtId="0" fontId="0" fillId="10" borderId="40" xfId="0" applyFill="1" applyBorder="1" applyAlignment="1" applyProtection="1">
      <alignment vertical="center"/>
      <protection hidden="1"/>
    </xf>
    <xf numFmtId="0" fontId="0" fillId="10" borderId="37" xfId="0" applyFill="1" applyBorder="1" applyAlignment="1" applyProtection="1">
      <alignment vertical="center"/>
      <protection hidden="1"/>
    </xf>
    <xf numFmtId="4" fontId="0" fillId="11" borderId="106" xfId="0" applyNumberFormat="1" applyFill="1" applyBorder="1" applyAlignment="1" applyProtection="1">
      <alignment vertical="center"/>
      <protection hidden="1"/>
    </xf>
    <xf numFmtId="0" fontId="0" fillId="10" borderId="107" xfId="0" applyFont="1" applyFill="1" applyBorder="1" applyAlignment="1" applyProtection="1">
      <alignment vertical="center"/>
      <protection hidden="1"/>
    </xf>
    <xf numFmtId="0" fontId="0" fillId="10" borderId="103" xfId="0" applyFill="1" applyBorder="1" applyAlignment="1" applyProtection="1">
      <alignment vertical="center"/>
      <protection hidden="1"/>
    </xf>
    <xf numFmtId="0" fontId="0" fillId="10" borderId="100" xfId="0" applyFill="1" applyBorder="1" applyAlignment="1" applyProtection="1">
      <alignment vertical="center"/>
      <protection hidden="1"/>
    </xf>
    <xf numFmtId="4" fontId="0" fillId="11" borderId="81" xfId="0" applyNumberFormat="1" applyFill="1" applyBorder="1" applyAlignment="1" applyProtection="1">
      <alignment vertical="center"/>
      <protection hidden="1"/>
    </xf>
    <xf numFmtId="0" fontId="0" fillId="7" borderId="53" xfId="0" applyFill="1" applyBorder="1" applyAlignment="1" applyProtection="1">
      <alignment horizontal="right" vertical="center"/>
      <protection hidden="1"/>
    </xf>
    <xf numFmtId="0" fontId="0" fillId="7" borderId="87" xfId="0" applyFill="1" applyBorder="1" applyAlignment="1" applyProtection="1">
      <alignment vertical="center"/>
      <protection hidden="1"/>
    </xf>
    <xf numFmtId="0" fontId="0" fillId="7" borderId="85" xfId="0" applyFill="1" applyBorder="1" applyAlignment="1" applyProtection="1">
      <alignment vertical="center"/>
      <protection hidden="1"/>
    </xf>
    <xf numFmtId="4" fontId="0" fillId="8" borderId="15" xfId="0" applyNumberFormat="1" applyFill="1" applyBorder="1" applyAlignment="1" applyProtection="1">
      <alignment vertical="center"/>
      <protection hidden="1"/>
    </xf>
    <xf numFmtId="0" fontId="0" fillId="0" borderId="0" xfId="0" applyBorder="1" applyAlignment="1" applyProtection="1">
      <alignment horizontal="right" vertical="center"/>
      <protection hidden="1"/>
    </xf>
    <xf numFmtId="0" fontId="2" fillId="4" borderId="108" xfId="0" applyFont="1" applyFill="1" applyBorder="1" applyAlignment="1" applyProtection="1">
      <alignment vertical="center"/>
      <protection locked="0"/>
    </xf>
    <xf numFmtId="4" fontId="2" fillId="4" borderId="109" xfId="0" applyNumberFormat="1" applyFont="1" applyFill="1" applyBorder="1" applyAlignment="1" applyProtection="1">
      <alignment vertical="center"/>
      <protection locked="0"/>
    </xf>
    <xf numFmtId="0" fontId="2" fillId="4" borderId="110" xfId="0" applyFont="1" applyFill="1" applyBorder="1" applyAlignment="1" applyProtection="1">
      <alignment vertical="center"/>
      <protection locked="0"/>
    </xf>
    <xf numFmtId="4" fontId="2" fillId="0" borderId="111" xfId="0" applyNumberFormat="1" applyFont="1" applyBorder="1" applyAlignment="1" applyProtection="1">
      <alignment vertical="center"/>
      <protection hidden="1"/>
    </xf>
    <xf numFmtId="4" fontId="2" fillId="4" borderId="82" xfId="0" applyNumberFormat="1" applyFont="1" applyFill="1" applyBorder="1" applyAlignment="1" applyProtection="1">
      <alignment vertical="center"/>
      <protection locked="0"/>
    </xf>
    <xf numFmtId="4" fontId="2" fillId="0" borderId="82" xfId="0" applyNumberFormat="1" applyFont="1" applyBorder="1" applyAlignment="1" applyProtection="1">
      <alignment vertical="center"/>
      <protection hidden="1"/>
    </xf>
    <xf numFmtId="4" fontId="2" fillId="0" borderId="112" xfId="0" applyNumberFormat="1" applyFont="1" applyBorder="1" applyAlignment="1" applyProtection="1">
      <alignment vertical="center"/>
      <protection hidden="1"/>
    </xf>
    <xf numFmtId="0" fontId="2" fillId="0" borderId="110" xfId="0" applyFont="1" applyFill="1" applyBorder="1" applyAlignment="1" applyProtection="1">
      <alignment vertical="center"/>
      <protection hidden="1"/>
    </xf>
    <xf numFmtId="4" fontId="2" fillId="0" borderId="113" xfId="0" applyNumberFormat="1" applyFont="1" applyBorder="1" applyAlignment="1" applyProtection="1">
      <alignment vertical="center"/>
      <protection hidden="1"/>
    </xf>
    <xf numFmtId="4" fontId="2" fillId="0" borderId="114" xfId="0" applyNumberFormat="1" applyFont="1" applyBorder="1" applyAlignment="1" applyProtection="1">
      <alignment vertical="center"/>
      <protection hidden="1"/>
    </xf>
    <xf numFmtId="0" fontId="4" fillId="3" borderId="25" xfId="0" applyFont="1" applyFill="1" applyBorder="1" applyAlignment="1" applyProtection="1">
      <alignment horizontal="center" vertical="center" wrapText="1"/>
      <protection hidden="1"/>
    </xf>
    <xf numFmtId="0" fontId="4" fillId="3" borderId="29"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0" fillId="3"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0" fillId="2" borderId="82" xfId="0" applyFill="1" applyBorder="1" applyAlignment="1" applyProtection="1">
      <alignment vertical="center"/>
      <protection hidden="1"/>
    </xf>
    <xf numFmtId="0" fontId="3" fillId="4" borderId="83" xfId="0" applyFont="1" applyFill="1" applyBorder="1" applyAlignment="1" applyProtection="1">
      <alignment vertical="center"/>
      <protection locked="0"/>
    </xf>
    <xf numFmtId="4" fontId="3" fillId="4" borderId="40" xfId="0" applyNumberFormat="1" applyFont="1" applyFill="1" applyBorder="1" applyAlignment="1" applyProtection="1">
      <alignment vertical="center"/>
      <protection locked="0"/>
    </xf>
    <xf numFmtId="0" fontId="3" fillId="4" borderId="36" xfId="0" applyFont="1" applyFill="1" applyBorder="1" applyAlignment="1" applyProtection="1">
      <alignment horizontal="center" vertical="center"/>
      <protection locked="0"/>
    </xf>
    <xf numFmtId="4" fontId="2" fillId="0" borderId="68" xfId="0" applyNumberFormat="1" applyFont="1" applyFill="1" applyBorder="1" applyAlignment="1" applyProtection="1">
      <alignment vertical="center"/>
      <protection hidden="1"/>
    </xf>
    <xf numFmtId="4" fontId="2" fillId="0" borderId="40" xfId="0" applyNumberFormat="1" applyFont="1" applyBorder="1" applyAlignment="1" applyProtection="1">
      <alignment vertical="center"/>
      <protection hidden="1"/>
    </xf>
    <xf numFmtId="4" fontId="2" fillId="0" borderId="76" xfId="0" applyNumberFormat="1" applyFont="1" applyBorder="1" applyAlignment="1" applyProtection="1">
      <alignment vertical="center"/>
      <protection hidden="1"/>
    </xf>
    <xf numFmtId="0" fontId="0" fillId="2" borderId="42" xfId="0" applyFill="1" applyBorder="1" applyAlignment="1" applyProtection="1">
      <alignment vertical="center"/>
      <protection hidden="1"/>
    </xf>
    <xf numFmtId="0" fontId="3" fillId="4" borderId="77" xfId="0" applyFont="1" applyFill="1" applyBorder="1" applyAlignment="1" applyProtection="1">
      <alignment vertical="center"/>
      <protection locked="0"/>
    </xf>
    <xf numFmtId="4" fontId="3" fillId="4" borderId="44" xfId="0" applyNumberFormat="1" applyFont="1" applyFill="1" applyBorder="1" applyAlignment="1" applyProtection="1">
      <alignment vertical="center"/>
      <protection locked="0"/>
    </xf>
    <xf numFmtId="0" fontId="3" fillId="4" borderId="41" xfId="0" applyFont="1" applyFill="1" applyBorder="1" applyAlignment="1" applyProtection="1">
      <alignment horizontal="center" vertical="center"/>
      <protection locked="0"/>
    </xf>
    <xf numFmtId="4" fontId="2" fillId="0" borderId="44" xfId="0" applyNumberFormat="1" applyFont="1" applyBorder="1" applyAlignment="1" applyProtection="1">
      <alignment vertical="center"/>
      <protection hidden="1"/>
    </xf>
    <xf numFmtId="4" fontId="2" fillId="0" borderId="77" xfId="0" applyNumberFormat="1" applyFont="1" applyBorder="1" applyAlignment="1" applyProtection="1">
      <alignment vertical="center"/>
      <protection hidden="1"/>
    </xf>
    <xf numFmtId="0" fontId="0" fillId="2" borderId="71" xfId="0" applyFill="1" applyBorder="1" applyAlignment="1" applyProtection="1">
      <alignment vertical="center"/>
      <protection hidden="1"/>
    </xf>
    <xf numFmtId="0" fontId="3" fillId="4" borderId="102" xfId="0" applyFont="1" applyFill="1" applyBorder="1" applyAlignment="1" applyProtection="1">
      <alignment vertical="center"/>
      <protection locked="0"/>
    </xf>
    <xf numFmtId="4" fontId="3" fillId="4" borderId="103" xfId="0" applyNumberFormat="1" applyFont="1" applyFill="1" applyBorder="1" applyAlignment="1" applyProtection="1">
      <alignment vertical="center"/>
      <protection locked="0"/>
    </xf>
    <xf numFmtId="0" fontId="3" fillId="4" borderId="115" xfId="0" applyFont="1" applyFill="1" applyBorder="1" applyAlignment="1" applyProtection="1">
      <alignment horizontal="center" vertical="center"/>
      <protection locked="0"/>
    </xf>
    <xf numFmtId="4" fontId="2" fillId="0" borderId="116" xfId="0" applyNumberFormat="1" applyFont="1" applyFill="1" applyBorder="1" applyAlignment="1" applyProtection="1">
      <alignment vertical="center"/>
      <protection hidden="1"/>
    </xf>
    <xf numFmtId="4" fontId="2" fillId="0" borderId="103" xfId="0" applyNumberFormat="1" applyFont="1" applyBorder="1" applyAlignment="1" applyProtection="1">
      <alignment vertical="center"/>
      <protection hidden="1"/>
    </xf>
    <xf numFmtId="4" fontId="2" fillId="0" borderId="102" xfId="0" applyNumberFormat="1" applyFont="1" applyBorder="1" applyAlignment="1" applyProtection="1">
      <alignment vertical="center"/>
      <protection hidden="1"/>
    </xf>
    <xf numFmtId="4" fontId="2" fillId="0" borderId="99" xfId="0" applyNumberFormat="1" applyFont="1" applyBorder="1" applyAlignment="1" applyProtection="1">
      <alignment vertical="center"/>
      <protection hidden="1"/>
    </xf>
    <xf numFmtId="4" fontId="2" fillId="0" borderId="100" xfId="0" applyNumberFormat="1" applyFont="1" applyBorder="1" applyAlignment="1" applyProtection="1">
      <alignment vertical="center"/>
      <protection hidden="1"/>
    </xf>
    <xf numFmtId="4" fontId="2" fillId="7" borderId="87" xfId="0" applyNumberFormat="1" applyFont="1" applyFill="1" applyBorder="1" applyAlignment="1" applyProtection="1">
      <alignment vertical="center"/>
      <protection hidden="1"/>
    </xf>
    <xf numFmtId="4" fontId="2" fillId="7" borderId="84" xfId="0" applyNumberFormat="1" applyFont="1" applyFill="1" applyBorder="1" applyAlignment="1" applyProtection="1">
      <alignment vertical="center"/>
      <protection hidden="1"/>
    </xf>
    <xf numFmtId="4" fontId="2" fillId="7" borderId="117" xfId="0" applyNumberFormat="1" applyFont="1" applyFill="1" applyBorder="1" applyAlignment="1" applyProtection="1">
      <alignment vertical="center"/>
      <protection hidden="1"/>
    </xf>
    <xf numFmtId="4" fontId="2" fillId="7" borderId="26" xfId="0" applyNumberFormat="1" applyFont="1" applyFill="1" applyBorder="1" applyAlignment="1" applyProtection="1">
      <alignment vertical="center"/>
      <protection hidden="1"/>
    </xf>
    <xf numFmtId="0" fontId="3" fillId="0" borderId="8" xfId="0" applyFont="1" applyBorder="1" applyAlignment="1" applyProtection="1">
      <alignment vertical="center"/>
      <protection hidden="1"/>
    </xf>
    <xf numFmtId="0" fontId="3" fillId="0" borderId="9" xfId="0" applyFont="1" applyBorder="1" applyAlignment="1" applyProtection="1">
      <alignment vertical="center"/>
      <protection hidden="1"/>
    </xf>
    <xf numFmtId="0" fontId="3" fillId="0" borderId="9" xfId="0" applyFont="1" applyBorder="1" applyAlignment="1" applyProtection="1">
      <alignment horizontal="right" vertical="center"/>
      <protection hidden="1"/>
    </xf>
    <xf numFmtId="0" fontId="0" fillId="0" borderId="9" xfId="0" applyBorder="1" applyAlignment="1" applyProtection="1">
      <alignment vertical="center"/>
      <protection hidden="1"/>
    </xf>
    <xf numFmtId="4" fontId="4" fillId="8" borderId="118" xfId="0" applyNumberFormat="1" applyFont="1" applyFill="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horizontal="right" vertical="center"/>
      <protection hidden="1"/>
    </xf>
    <xf numFmtId="0" fontId="0" fillId="0" borderId="13" xfId="0" applyBorder="1" applyAlignment="1" applyProtection="1">
      <alignment vertical="center"/>
      <protection hidden="1"/>
    </xf>
    <xf numFmtId="4" fontId="4" fillId="8" borderId="119" xfId="0" applyNumberFormat="1" applyFont="1" applyFill="1" applyBorder="1" applyAlignment="1" applyProtection="1">
      <alignment vertical="center"/>
      <protection hidden="1"/>
    </xf>
    <xf numFmtId="0" fontId="12" fillId="0" borderId="0" xfId="0" applyFont="1" applyAlignment="1" applyProtection="1">
      <alignment horizontal="center"/>
      <protection hidden="1"/>
    </xf>
    <xf numFmtId="0" fontId="1" fillId="0" borderId="0" xfId="0" applyFont="1" applyAlignment="1" applyProtection="1">
      <alignment horizontal="center"/>
      <protection hidden="1"/>
    </xf>
    <xf numFmtId="4" fontId="4" fillId="6" borderId="0" xfId="0" applyNumberFormat="1" applyFont="1" applyFill="1" applyBorder="1" applyAlignment="1" applyProtection="1">
      <alignment vertical="center"/>
      <protection hidden="1"/>
    </xf>
    <xf numFmtId="0" fontId="14" fillId="0" borderId="0" xfId="0" applyFont="1" applyBorder="1" applyAlignment="1" applyProtection="1">
      <alignment/>
      <protection locked="0"/>
    </xf>
    <xf numFmtId="0" fontId="0" fillId="0" borderId="0" xfId="0" applyBorder="1" applyAlignment="1" applyProtection="1">
      <alignment horizontal="center"/>
      <protection hidden="1"/>
    </xf>
    <xf numFmtId="0" fontId="0" fillId="0" borderId="0" xfId="0" applyBorder="1" applyAlignment="1" applyProtection="1" quotePrefix="1">
      <alignment horizontal="center"/>
      <protection hidden="1"/>
    </xf>
    <xf numFmtId="0" fontId="4" fillId="3" borderId="32" xfId="0" applyFont="1" applyFill="1" applyBorder="1" applyAlignment="1" applyProtection="1">
      <alignment horizontal="center" vertical="center" wrapText="1"/>
      <protection hidden="1"/>
    </xf>
    <xf numFmtId="0" fontId="4" fillId="3" borderId="71" xfId="0" applyFont="1" applyFill="1" applyBorder="1" applyAlignment="1" applyProtection="1">
      <alignment horizontal="center" vertical="center" wrapText="1"/>
      <protection hidden="1"/>
    </xf>
    <xf numFmtId="0" fontId="4" fillId="3" borderId="76" xfId="0" applyFont="1" applyFill="1" applyBorder="1" applyAlignment="1" applyProtection="1">
      <alignment horizontal="center" vertical="center" wrapText="1"/>
      <protection hidden="1"/>
    </xf>
    <xf numFmtId="0" fontId="4" fillId="3" borderId="102" xfId="0" applyFont="1" applyFill="1" applyBorder="1" applyAlignment="1" applyProtection="1">
      <alignment horizontal="center" vertical="center"/>
      <protection hidden="1"/>
    </xf>
    <xf numFmtId="0" fontId="4" fillId="3" borderId="38" xfId="0" applyFont="1" applyFill="1" applyBorder="1" applyAlignment="1" applyProtection="1">
      <alignment horizontal="center" vertical="center" wrapText="1"/>
      <protection hidden="1"/>
    </xf>
    <xf numFmtId="180" fontId="0" fillId="0" borderId="0" xfId="0" applyNumberFormat="1" applyAlignment="1" applyProtection="1">
      <alignment/>
      <protection hidden="1"/>
    </xf>
    <xf numFmtId="180" fontId="16" fillId="0" borderId="13" xfId="0" applyNumberFormat="1" applyFont="1" applyBorder="1" applyAlignment="1" applyProtection="1">
      <alignment horizontal="right"/>
      <protection locked="0"/>
    </xf>
    <xf numFmtId="180" fontId="16" fillId="0" borderId="13" xfId="0" applyNumberFormat="1" applyFont="1" applyBorder="1" applyAlignment="1" applyProtection="1">
      <alignment horizontal="left"/>
      <protection locked="0"/>
    </xf>
    <xf numFmtId="180" fontId="18" fillId="0" borderId="13" xfId="0" applyNumberFormat="1" applyFont="1" applyBorder="1" applyAlignment="1" applyProtection="1">
      <alignment horizontal="right"/>
      <protection hidden="1"/>
    </xf>
    <xf numFmtId="180" fontId="18" fillId="0" borderId="13" xfId="0" applyNumberFormat="1" applyFont="1" applyBorder="1" applyAlignment="1" applyProtection="1">
      <alignment horizontal="left"/>
      <protection hidden="1"/>
    </xf>
    <xf numFmtId="0" fontId="14" fillId="0" borderId="13" xfId="0" applyFont="1" applyBorder="1" applyAlignment="1" applyProtection="1">
      <alignment horizontal="center"/>
      <protection locked="0"/>
    </xf>
    <xf numFmtId="0" fontId="17" fillId="0" borderId="13" xfId="0" applyFont="1" applyBorder="1" applyAlignment="1" applyProtection="1">
      <alignment horizontal="center"/>
      <protection hidden="1"/>
    </xf>
    <xf numFmtId="0" fontId="14" fillId="0" borderId="113" xfId="0" applyFont="1" applyBorder="1" applyAlignment="1" applyProtection="1">
      <alignment/>
      <protection locked="0"/>
    </xf>
    <xf numFmtId="0" fontId="0" fillId="0" borderId="0" xfId="0" applyAlignment="1" applyProtection="1">
      <alignment horizontal="center"/>
      <protection hidden="1"/>
    </xf>
    <xf numFmtId="0" fontId="12" fillId="0" borderId="0" xfId="0" applyFont="1" applyAlignment="1" applyProtection="1">
      <alignment horizontal="center"/>
      <protection hidden="1"/>
    </xf>
    <xf numFmtId="0" fontId="1" fillId="0" borderId="0" xfId="0" applyFont="1" applyAlignment="1" applyProtection="1">
      <alignment horizontal="center"/>
      <protection hidden="1"/>
    </xf>
    <xf numFmtId="0" fontId="4" fillId="7" borderId="53" xfId="0" applyFont="1" applyFill="1" applyBorder="1" applyAlignment="1" applyProtection="1">
      <alignment vertical="center"/>
      <protection hidden="1"/>
    </xf>
    <xf numFmtId="0" fontId="4" fillId="7" borderId="54" xfId="0" applyFont="1" applyFill="1" applyBorder="1" applyAlignment="1" applyProtection="1">
      <alignment vertical="center"/>
      <protection hidden="1"/>
    </xf>
    <xf numFmtId="0" fontId="4" fillId="7" borderId="120" xfId="0" applyFont="1" applyFill="1" applyBorder="1" applyAlignment="1" applyProtection="1">
      <alignment vertical="center"/>
      <protection hidden="1"/>
    </xf>
    <xf numFmtId="0" fontId="4" fillId="3" borderId="28" xfId="0" applyFont="1" applyFill="1" applyBorder="1" applyAlignment="1" applyProtection="1">
      <alignment horizontal="center" vertical="center" wrapText="1"/>
      <protection hidden="1"/>
    </xf>
    <xf numFmtId="0" fontId="4" fillId="3" borderId="60" xfId="0" applyFont="1" applyFill="1" applyBorder="1" applyAlignment="1" applyProtection="1">
      <alignment horizontal="center" vertical="center" wrapText="1"/>
      <protection hidden="1"/>
    </xf>
    <xf numFmtId="0" fontId="4" fillId="3" borderId="121" xfId="0" applyFont="1" applyFill="1" applyBorder="1" applyAlignment="1" applyProtection="1">
      <alignment horizontal="center" vertical="center" wrapText="1"/>
      <protection hidden="1"/>
    </xf>
    <xf numFmtId="0" fontId="4" fillId="3" borderId="66"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0" fontId="4" fillId="3" borderId="116" xfId="0" applyFont="1" applyFill="1" applyBorder="1" applyAlignment="1" applyProtection="1">
      <alignment horizontal="center" vertical="center" wrapText="1"/>
      <protection hidden="1"/>
    </xf>
    <xf numFmtId="0" fontId="4" fillId="3" borderId="76" xfId="0" applyFont="1" applyFill="1" applyBorder="1" applyAlignment="1" applyProtection="1">
      <alignment horizontal="center" vertical="center"/>
      <protection hidden="1"/>
    </xf>
    <xf numFmtId="0" fontId="4" fillId="3" borderId="122" xfId="0" applyFont="1" applyFill="1" applyBorder="1" applyAlignment="1" applyProtection="1">
      <alignment horizontal="center" vertical="center"/>
      <protection hidden="1"/>
    </xf>
    <xf numFmtId="0" fontId="4" fillId="3" borderId="122" xfId="0" applyFont="1" applyFill="1" applyBorder="1" applyAlignment="1" applyProtection="1">
      <alignment horizontal="center" vertical="center" wrapText="1"/>
      <protection hidden="1"/>
    </xf>
    <xf numFmtId="0" fontId="4" fillId="3" borderId="73" xfId="0" applyFont="1" applyFill="1" applyBorder="1" applyAlignment="1" applyProtection="1">
      <alignment vertical="center" wrapText="1"/>
      <protection hidden="1"/>
    </xf>
    <xf numFmtId="0" fontId="4" fillId="3" borderId="122" xfId="0" applyFont="1" applyFill="1" applyBorder="1" applyAlignment="1" applyProtection="1">
      <alignment vertical="center" wrapText="1"/>
      <protection hidden="1"/>
    </xf>
    <xf numFmtId="0" fontId="4" fillId="3" borderId="74" xfId="0" applyFont="1" applyFill="1" applyBorder="1" applyAlignment="1" applyProtection="1">
      <alignment vertical="center" wrapText="1"/>
      <protection hidden="1"/>
    </xf>
    <xf numFmtId="0" fontId="4" fillId="3" borderId="40" xfId="0" applyFont="1" applyFill="1" applyBorder="1" applyAlignment="1" applyProtection="1">
      <alignment horizontal="center" vertical="center" wrapText="1"/>
      <protection hidden="1"/>
    </xf>
    <xf numFmtId="0" fontId="4" fillId="3" borderId="16" xfId="0" applyFont="1" applyFill="1" applyBorder="1" applyAlignment="1" applyProtection="1">
      <alignment horizontal="center" vertical="center" wrapText="1"/>
      <protection hidden="1"/>
    </xf>
    <xf numFmtId="0" fontId="4" fillId="3" borderId="103" xfId="0" applyFont="1" applyFill="1" applyBorder="1" applyAlignment="1" applyProtection="1">
      <alignment horizontal="center" vertical="center" wrapText="1"/>
      <protection hidden="1"/>
    </xf>
    <xf numFmtId="4" fontId="2" fillId="7" borderId="123" xfId="0" applyNumberFormat="1" applyFont="1" applyFill="1" applyBorder="1" applyAlignment="1" applyProtection="1">
      <alignment vertical="center"/>
      <protection hidden="1"/>
    </xf>
    <xf numFmtId="4" fontId="2" fillId="7" borderId="58" xfId="0" applyNumberFormat="1" applyFont="1" applyFill="1" applyBorder="1" applyAlignment="1" applyProtection="1">
      <alignment vertical="center"/>
      <protection hidden="1"/>
    </xf>
    <xf numFmtId="4" fontId="4" fillId="8" borderId="124" xfId="0" applyNumberFormat="1" applyFont="1" applyFill="1" applyBorder="1" applyAlignment="1" applyProtection="1">
      <alignment vertical="center"/>
      <protection hidden="1"/>
    </xf>
    <xf numFmtId="4" fontId="4" fillId="8" borderId="62" xfId="0" applyNumberFormat="1" applyFont="1" applyFill="1" applyBorder="1" applyAlignment="1" applyProtection="1">
      <alignment vertical="center"/>
      <protection hidden="1"/>
    </xf>
    <xf numFmtId="0" fontId="4" fillId="3" borderId="106" xfId="0" applyFont="1" applyFill="1" applyBorder="1" applyAlignment="1" applyProtection="1">
      <alignment horizontal="center" vertical="center"/>
      <protection hidden="1"/>
    </xf>
    <xf numFmtId="0" fontId="4" fillId="3" borderId="125" xfId="0" applyFont="1" applyFill="1" applyBorder="1" applyAlignment="1" applyProtection="1">
      <alignment horizontal="center" vertical="center"/>
      <protection hidden="1"/>
    </xf>
    <xf numFmtId="0" fontId="4" fillId="3" borderId="73"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3" fillId="10" borderId="105" xfId="0" applyFont="1" applyFill="1" applyBorder="1" applyAlignment="1" applyProtection="1">
      <alignment horizontal="right" vertical="center"/>
      <protection hidden="1"/>
    </xf>
    <xf numFmtId="0" fontId="3" fillId="10" borderId="59" xfId="0" applyFont="1" applyFill="1" applyBorder="1" applyAlignment="1" applyProtection="1">
      <alignment horizontal="right" vertical="center"/>
      <protection hidden="1"/>
    </xf>
    <xf numFmtId="0" fontId="3" fillId="10" borderId="126" xfId="0" applyFont="1" applyFill="1" applyBorder="1" applyAlignment="1" applyProtection="1">
      <alignment horizontal="right" vertical="center"/>
      <protection hidden="1"/>
    </xf>
    <xf numFmtId="0" fontId="3" fillId="10" borderId="45" xfId="0" applyFont="1" applyFill="1" applyBorder="1" applyAlignment="1" applyProtection="1">
      <alignment horizontal="right" vertical="center"/>
      <protection hidden="1"/>
    </xf>
    <xf numFmtId="0" fontId="3" fillId="11" borderId="107" xfId="0" applyFont="1" applyFill="1" applyBorder="1" applyAlignment="1" applyProtection="1">
      <alignment horizontal="right" vertical="center"/>
      <protection hidden="1"/>
    </xf>
    <xf numFmtId="0" fontId="3" fillId="11" borderId="127" xfId="0" applyFont="1" applyFill="1" applyBorder="1" applyAlignment="1" applyProtection="1">
      <alignment horizontal="right" vertical="center"/>
      <protection hidden="1"/>
    </xf>
    <xf numFmtId="0" fontId="3" fillId="2" borderId="128" xfId="0" applyFont="1" applyFill="1" applyBorder="1" applyAlignment="1" applyProtection="1">
      <alignment/>
      <protection hidden="1"/>
    </xf>
    <xf numFmtId="0" fontId="3" fillId="2" borderId="129" xfId="0" applyFont="1" applyFill="1" applyBorder="1" applyAlignment="1" applyProtection="1">
      <alignment/>
      <protection hidden="1"/>
    </xf>
    <xf numFmtId="0" fontId="3" fillId="3" borderId="130"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61" xfId="0" applyFont="1" applyFill="1" applyBorder="1" applyAlignment="1" applyProtection="1">
      <alignment vertical="center"/>
      <protection hidden="1"/>
    </xf>
    <xf numFmtId="0" fontId="3" fillId="3" borderId="131" xfId="0" applyFont="1" applyFill="1" applyBorder="1" applyAlignment="1" applyProtection="1">
      <alignment vertical="center"/>
      <protection hidden="1"/>
    </xf>
    <xf numFmtId="0" fontId="3" fillId="3" borderId="8"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0" fillId="3" borderId="130"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0" fillId="3" borderId="10" xfId="0" applyFont="1" applyFill="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3" borderId="23" xfId="0" applyFont="1" applyFill="1" applyBorder="1" applyAlignment="1" applyProtection="1">
      <alignment horizontal="center"/>
      <protection locked="0"/>
    </xf>
    <xf numFmtId="0" fontId="11" fillId="3" borderId="132" xfId="0" applyFont="1" applyFill="1" applyBorder="1" applyAlignment="1" applyProtection="1">
      <alignment horizontal="center" vertical="center"/>
      <protection hidden="1"/>
    </xf>
    <xf numFmtId="0" fontId="11" fillId="3" borderId="133" xfId="0" applyFont="1" applyFill="1" applyBorder="1" applyAlignment="1" applyProtection="1">
      <alignment horizontal="center" vertical="center"/>
      <protection hidden="1"/>
    </xf>
    <xf numFmtId="0" fontId="11" fillId="3" borderId="134" xfId="0" applyFont="1" applyFill="1" applyBorder="1" applyAlignment="1" applyProtection="1">
      <alignment horizontal="center" vertical="center"/>
      <protection hidden="1"/>
    </xf>
    <xf numFmtId="0" fontId="11" fillId="3" borderId="135" xfId="0" applyFont="1" applyFill="1" applyBorder="1" applyAlignment="1" applyProtection="1">
      <alignment horizontal="center" vertical="center"/>
      <protection hidden="1"/>
    </xf>
    <xf numFmtId="0" fontId="9" fillId="3" borderId="2" xfId="0" applyFont="1" applyFill="1" applyBorder="1" applyAlignment="1" applyProtection="1">
      <alignment horizontal="center"/>
      <protection hidden="1"/>
    </xf>
    <xf numFmtId="0" fontId="9" fillId="3" borderId="0" xfId="0" applyFont="1" applyFill="1" applyBorder="1" applyAlignment="1" applyProtection="1">
      <alignment horizontal="center"/>
      <protection hidden="1"/>
    </xf>
    <xf numFmtId="0" fontId="9" fillId="3" borderId="3" xfId="0" applyFont="1" applyFill="1" applyBorder="1" applyAlignment="1" applyProtection="1">
      <alignment horizontal="center"/>
      <protection hidden="1"/>
    </xf>
    <xf numFmtId="0" fontId="4" fillId="3" borderId="53" xfId="0" applyFont="1" applyFill="1" applyBorder="1" applyAlignment="1" applyProtection="1">
      <alignment vertical="center"/>
      <protection hidden="1"/>
    </xf>
    <xf numFmtId="0" fontId="4" fillId="3" borderId="87" xfId="0" applyFont="1" applyFill="1" applyBorder="1" applyAlignment="1" applyProtection="1">
      <alignment vertical="center"/>
      <protection hidden="1"/>
    </xf>
    <xf numFmtId="4" fontId="2" fillId="0" borderId="126" xfId="0" applyNumberFormat="1" applyFont="1" applyBorder="1" applyAlignment="1" applyProtection="1">
      <alignment vertical="center"/>
      <protection locked="0"/>
    </xf>
    <xf numFmtId="4" fontId="2" fillId="0" borderId="44" xfId="0" applyNumberFormat="1" applyFont="1" applyBorder="1" applyAlignment="1" applyProtection="1">
      <alignment vertical="center"/>
      <protection locked="0"/>
    </xf>
    <xf numFmtId="4" fontId="2" fillId="0" borderId="105" xfId="0" applyNumberFormat="1" applyFont="1" applyBorder="1" applyAlignment="1" applyProtection="1">
      <alignment vertical="center"/>
      <protection locked="0"/>
    </xf>
    <xf numFmtId="4" fontId="2" fillId="0" borderId="40" xfId="0" applyNumberFormat="1" applyFont="1" applyBorder="1" applyAlignment="1" applyProtection="1">
      <alignment vertical="center"/>
      <protection locked="0"/>
    </xf>
    <xf numFmtId="4" fontId="2" fillId="0" borderId="115" xfId="0" applyNumberFormat="1" applyFont="1" applyBorder="1" applyAlignment="1" applyProtection="1">
      <alignment vertical="center"/>
      <protection locked="0"/>
    </xf>
    <xf numFmtId="4" fontId="2" fillId="0" borderId="136" xfId="0" applyNumberFormat="1" applyFont="1" applyBorder="1" applyAlignment="1" applyProtection="1">
      <alignment vertical="center"/>
      <protection locked="0"/>
    </xf>
    <xf numFmtId="4" fontId="4" fillId="10" borderId="53" xfId="0" applyNumberFormat="1" applyFont="1" applyFill="1" applyBorder="1" applyAlignment="1" applyProtection="1">
      <alignment vertical="center"/>
      <protection hidden="1"/>
    </xf>
    <xf numFmtId="4" fontId="4" fillId="10" borderId="87" xfId="0" applyNumberFormat="1" applyFont="1" applyFill="1" applyBorder="1" applyAlignment="1" applyProtection="1">
      <alignment vertical="center"/>
      <protection hidden="1"/>
    </xf>
    <xf numFmtId="4" fontId="2" fillId="0" borderId="107" xfId="0" applyNumberFormat="1" applyFont="1" applyBorder="1" applyAlignment="1" applyProtection="1">
      <alignment vertical="center"/>
      <protection locked="0"/>
    </xf>
    <xf numFmtId="4" fontId="2" fillId="0" borderId="103" xfId="0" applyNumberFormat="1" applyFont="1" applyBorder="1" applyAlignment="1" applyProtection="1">
      <alignment vertical="center"/>
      <protection locked="0"/>
    </xf>
    <xf numFmtId="4" fontId="2" fillId="0" borderId="36" xfId="0" applyNumberFormat="1" applyFont="1" applyBorder="1" applyAlignment="1" applyProtection="1">
      <alignment vertical="center"/>
      <protection locked="0"/>
    </xf>
    <xf numFmtId="4" fontId="2" fillId="0" borderId="91" xfId="0" applyNumberFormat="1" applyFont="1" applyBorder="1" applyAlignment="1" applyProtection="1">
      <alignment vertical="center"/>
      <protection locked="0"/>
    </xf>
    <xf numFmtId="4" fontId="2" fillId="0" borderId="41" xfId="0" applyNumberFormat="1" applyFont="1" applyBorder="1" applyAlignment="1" applyProtection="1">
      <alignment vertical="center"/>
      <protection locked="0"/>
    </xf>
    <xf numFmtId="4" fontId="2" fillId="0" borderId="92" xfId="0" applyNumberFormat="1" applyFont="1" applyBorder="1" applyAlignment="1" applyProtection="1">
      <alignment vertical="center"/>
      <protection locked="0"/>
    </xf>
    <xf numFmtId="0" fontId="4" fillId="3" borderId="85" xfId="0" applyFont="1" applyFill="1" applyBorder="1" applyAlignment="1" applyProtection="1">
      <alignment vertical="center"/>
      <protection hidden="1"/>
    </xf>
    <xf numFmtId="0" fontId="4" fillId="3" borderId="55" xfId="0" applyFont="1" applyFill="1" applyBorder="1" applyAlignment="1" applyProtection="1">
      <alignment vertical="center"/>
      <protection hidden="1"/>
    </xf>
    <xf numFmtId="0" fontId="4" fillId="10" borderId="53" xfId="0" applyFont="1" applyFill="1" applyBorder="1" applyAlignment="1" applyProtection="1">
      <alignment vertical="center"/>
      <protection hidden="1"/>
    </xf>
    <xf numFmtId="0" fontId="4" fillId="10" borderId="55" xfId="0" applyFont="1" applyFill="1" applyBorder="1" applyAlignment="1" applyProtection="1">
      <alignment vertical="center"/>
      <protection hidden="1"/>
    </xf>
    <xf numFmtId="0" fontId="2" fillId="2" borderId="126" xfId="0" applyFont="1" applyFill="1" applyBorder="1" applyAlignment="1" applyProtection="1">
      <alignment vertical="center"/>
      <protection locked="0"/>
    </xf>
    <xf numFmtId="0" fontId="2" fillId="2" borderId="92" xfId="0" applyFont="1" applyFill="1" applyBorder="1" applyAlignment="1" applyProtection="1">
      <alignment vertical="center"/>
      <protection locked="0"/>
    </xf>
    <xf numFmtId="0" fontId="2" fillId="2" borderId="137" xfId="0" applyFont="1" applyFill="1" applyBorder="1" applyAlignment="1" applyProtection="1">
      <alignment vertical="center"/>
      <protection locked="0"/>
    </xf>
    <xf numFmtId="0" fontId="2" fillId="2" borderId="93" xfId="0" applyFont="1" applyFill="1" applyBorder="1" applyAlignment="1" applyProtection="1">
      <alignment vertical="center"/>
      <protection locked="0"/>
    </xf>
    <xf numFmtId="0" fontId="2" fillId="2" borderId="138" xfId="0" applyFont="1" applyFill="1" applyBorder="1" applyAlignment="1" applyProtection="1">
      <alignment vertical="center"/>
      <protection locked="0"/>
    </xf>
    <xf numFmtId="0" fontId="2" fillId="2" borderId="139" xfId="0" applyFont="1" applyFill="1" applyBorder="1" applyAlignment="1" applyProtection="1">
      <alignment vertical="center"/>
      <protection locked="0"/>
    </xf>
    <xf numFmtId="4" fontId="2" fillId="0" borderId="78" xfId="0" applyNumberFormat="1" applyFont="1" applyBorder="1" applyAlignment="1" applyProtection="1">
      <alignment vertical="center"/>
      <protection hidden="1"/>
    </xf>
    <xf numFmtId="4" fontId="2" fillId="0" borderId="83" xfId="0" applyNumberFormat="1" applyFont="1" applyBorder="1" applyAlignment="1" applyProtection="1">
      <alignment vertic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BDFFBD"/>
      <rgbColor rgb="000000FF"/>
      <rgbColor rgb="00FFFF99"/>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DDEFF"/>
      <rgbColor rgb="00CCFFFF"/>
      <rgbColor rgb="00DFFFDF"/>
      <rgbColor rgb="00FFFFCC"/>
      <rgbColor rgb="00E3F1FF"/>
      <rgbColor rgb="00FF99CC"/>
      <rgbColor rgb="00CC99FF"/>
      <rgbColor rgb="00FFEFA9"/>
      <rgbColor rgb="0099CC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DDDDDD"/>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3</xdr:row>
      <xdr:rowOff>733425</xdr:rowOff>
    </xdr:from>
    <xdr:ext cx="4238625" cy="2343150"/>
    <xdr:sp>
      <xdr:nvSpPr>
        <xdr:cNvPr id="1" name="TextBox 6"/>
        <xdr:cNvSpPr txBox="1">
          <a:spLocks noChangeArrowheads="1"/>
        </xdr:cNvSpPr>
      </xdr:nvSpPr>
      <xdr:spPr>
        <a:xfrm>
          <a:off x="57150" y="2819400"/>
          <a:ext cx="4238625" cy="2343150"/>
        </a:xfrm>
        <a:prstGeom prst="rect">
          <a:avLst/>
        </a:prstGeom>
        <a:noFill/>
        <a:ln w="9525" cmpd="sng">
          <a:noFill/>
        </a:ln>
      </xdr:spPr>
      <xdr:txBody>
        <a:bodyPr vertOverflow="clip" wrap="square"/>
        <a:p>
          <a:pPr algn="l">
            <a:defRPr/>
          </a:pPr>
          <a:r>
            <a:rPr lang="en-US" cap="none" sz="1200" b="1" i="0" u="none" baseline="0">
              <a:solidFill>
                <a:srgbClr val="008000"/>
              </a:solidFill>
              <a:latin typeface="Arial"/>
              <a:ea typeface="Arial"/>
              <a:cs typeface="Arial"/>
            </a:rPr>
            <a:t>Hallo!</a:t>
          </a:r>
          <a:r>
            <a:rPr lang="en-US" cap="none" sz="1200" b="0" i="0" u="none" baseline="0">
              <a:solidFill>
                <a:srgbClr val="008000"/>
              </a:solidFill>
              <a:latin typeface="Arial"/>
              <a:ea typeface="Arial"/>
              <a:cs typeface="Arial"/>
            </a:rPr>
            <a:t>
Habe einige Änderungen vorgenommen. Allerdings hatte ich noch nicht genügend Zeit, um diese auch zu überprüfen. Sollte euch ein Fehler auffallen, so sendet mir bitte ein Mail mit einer kurzen Fehlerbeschreibung.
Meine e-mail-Adresse lautet wie folgt:</a:t>
          </a:r>
          <a:r>
            <a:rPr lang="en-US" cap="none" sz="1200" b="0" i="0" u="none" baseline="0">
              <a:solidFill>
                <a:srgbClr val="FF0000"/>
              </a:solidFill>
              <a:latin typeface="Arial"/>
              <a:ea typeface="Arial"/>
              <a:cs typeface="Arial"/>
            </a:rPr>
            <a:t> w.harasleben@tsn.at</a:t>
          </a:r>
          <a:r>
            <a:rPr lang="en-US" cap="none" sz="1200" b="0" i="0" u="none" baseline="0">
              <a:solidFill>
                <a:srgbClr val="008000"/>
              </a:solidFill>
              <a:latin typeface="Arial"/>
              <a:ea typeface="Arial"/>
              <a:cs typeface="Arial"/>
            </a:rPr>
            <a:t>
Alles Gute und viel Spaß
Euer
FL Wolfgang Harasleben</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1:M119"/>
  <sheetViews>
    <sheetView showGridLines="0" showRowColHeaders="0" tabSelected="1" zoomScale="90" zoomScaleNormal="90" workbookViewId="0" topLeftCell="A1">
      <selection activeCell="D6" sqref="D6:G6"/>
    </sheetView>
  </sheetViews>
  <sheetFormatPr defaultColWidth="11.5546875" defaultRowHeight="15" zeroHeight="1"/>
  <cols>
    <col min="1" max="1" width="50.77734375" style="24" customWidth="1"/>
    <col min="2" max="2" width="2.77734375" style="24" customWidth="1"/>
    <col min="3" max="3" width="11.5546875" style="24" customWidth="1"/>
    <col min="4" max="5" width="6.77734375" style="24" customWidth="1"/>
    <col min="6" max="6" width="3.77734375" style="24" customWidth="1"/>
    <col min="7" max="8" width="6.77734375" style="24" customWidth="1"/>
    <col min="9" max="9" width="2.77734375" style="24" customWidth="1"/>
    <col min="10" max="10" width="4.77734375" style="24" customWidth="1"/>
    <col min="11" max="11" width="4.99609375" style="24" hidden="1" customWidth="1"/>
    <col min="12" max="12" width="3.10546875" style="24" hidden="1" customWidth="1"/>
    <col min="13" max="13" width="4.99609375" style="24" hidden="1" customWidth="1"/>
    <col min="14" max="16384" width="11.5546875" style="24" hidden="1" customWidth="1"/>
  </cols>
  <sheetData>
    <row r="1" spans="1:10" ht="99.75" customHeight="1">
      <c r="A1" s="357" t="s">
        <v>222</v>
      </c>
      <c r="B1" s="357"/>
      <c r="C1" s="357"/>
      <c r="D1" s="357"/>
      <c r="E1" s="357"/>
      <c r="F1" s="357"/>
      <c r="G1" s="357"/>
      <c r="H1" s="337"/>
      <c r="J1" s="40"/>
    </row>
    <row r="2" ht="39.75" customHeight="1">
      <c r="J2" s="40"/>
    </row>
    <row r="3" spans="1:10" ht="24.75">
      <c r="A3" s="358" t="s">
        <v>217</v>
      </c>
      <c r="B3" s="358"/>
      <c r="C3" s="358"/>
      <c r="D3" s="358"/>
      <c r="E3" s="358"/>
      <c r="F3" s="358"/>
      <c r="G3" s="358"/>
      <c r="H3" s="338"/>
      <c r="J3" s="40"/>
    </row>
    <row r="4" spans="1:10" ht="79.5" customHeight="1">
      <c r="A4" s="356"/>
      <c r="B4" s="356"/>
      <c r="C4" s="356"/>
      <c r="D4" s="356"/>
      <c r="E4" s="356"/>
      <c r="F4" s="356"/>
      <c r="G4" s="356"/>
      <c r="H4" s="356"/>
      <c r="I4" s="356"/>
      <c r="J4" s="40"/>
    </row>
    <row r="5" spans="2:10" ht="9.75" customHeight="1">
      <c r="B5" s="25"/>
      <c r="C5" s="26"/>
      <c r="D5" s="26"/>
      <c r="E5" s="26"/>
      <c r="F5" s="26"/>
      <c r="G5" s="26"/>
      <c r="H5" s="26"/>
      <c r="I5" s="27"/>
      <c r="J5" s="40"/>
    </row>
    <row r="6" spans="2:10" ht="19.5" customHeight="1">
      <c r="B6" s="28"/>
      <c r="C6" s="29" t="s">
        <v>218</v>
      </c>
      <c r="D6" s="355"/>
      <c r="E6" s="355"/>
      <c r="F6" s="355"/>
      <c r="G6" s="355"/>
      <c r="H6" s="340"/>
      <c r="I6" s="30"/>
      <c r="J6" s="40"/>
    </row>
    <row r="7" spans="2:10" ht="15">
      <c r="B7" s="28"/>
      <c r="C7" s="31"/>
      <c r="D7" s="31"/>
      <c r="E7" s="31"/>
      <c r="F7" s="31"/>
      <c r="G7" s="31"/>
      <c r="H7" s="31"/>
      <c r="I7" s="30"/>
      <c r="J7" s="40"/>
    </row>
    <row r="8" spans="2:10" ht="19.5" customHeight="1">
      <c r="B8" s="28"/>
      <c r="C8" s="29" t="s">
        <v>219</v>
      </c>
      <c r="D8" s="355"/>
      <c r="E8" s="355"/>
      <c r="F8" s="355"/>
      <c r="G8" s="355"/>
      <c r="H8" s="340"/>
      <c r="I8" s="30"/>
      <c r="J8" s="40"/>
    </row>
    <row r="9" spans="2:10" ht="19.5" customHeight="1">
      <c r="B9" s="28"/>
      <c r="C9" s="31"/>
      <c r="D9" s="355"/>
      <c r="E9" s="355"/>
      <c r="F9" s="355"/>
      <c r="G9" s="355"/>
      <c r="H9" s="340"/>
      <c r="I9" s="30"/>
      <c r="J9" s="40"/>
    </row>
    <row r="10" spans="2:10" ht="19.5" customHeight="1">
      <c r="B10" s="28"/>
      <c r="C10" s="31"/>
      <c r="D10" s="355"/>
      <c r="E10" s="355"/>
      <c r="F10" s="355"/>
      <c r="G10" s="355"/>
      <c r="H10" s="340"/>
      <c r="I10" s="30"/>
      <c r="J10" s="40"/>
    </row>
    <row r="11" spans="2:10" ht="15">
      <c r="B11" s="28"/>
      <c r="C11" s="31"/>
      <c r="D11" s="31"/>
      <c r="E11" s="31"/>
      <c r="F11" s="31"/>
      <c r="G11" s="31"/>
      <c r="H11" s="31"/>
      <c r="I11" s="30"/>
      <c r="J11" s="40"/>
    </row>
    <row r="12" spans="2:10" ht="20.25">
      <c r="B12" s="28"/>
      <c r="C12" s="29" t="s">
        <v>220</v>
      </c>
      <c r="D12" s="349"/>
      <c r="E12" s="350"/>
      <c r="F12" s="341" t="s">
        <v>227</v>
      </c>
      <c r="G12" s="351">
        <f>IF(OR(D12="",D14=""),"",IF(VLOOKUP(G14,J,2,0)="SJ",VLOOKUP(H12,M,3,0),VLOOKUP(H12,M,2,0)))</f>
      </c>
      <c r="H12" s="352">
        <f>IF(E12="","",VLOOKUP(E12,M,4))</f>
      </c>
      <c r="I12" s="30"/>
      <c r="J12" s="40"/>
    </row>
    <row r="13" spans="2:10" ht="3.75" customHeight="1">
      <c r="B13" s="28"/>
      <c r="C13" s="31"/>
      <c r="D13" s="31"/>
      <c r="E13" s="31"/>
      <c r="F13" s="31"/>
      <c r="G13" s="31"/>
      <c r="H13" s="31"/>
      <c r="I13" s="30"/>
      <c r="J13" s="40"/>
    </row>
    <row r="14" spans="2:10" ht="19.5" customHeight="1">
      <c r="B14" s="28"/>
      <c r="D14" s="353"/>
      <c r="E14" s="353"/>
      <c r="F14" s="342" t="s">
        <v>221</v>
      </c>
      <c r="G14" s="354">
        <f>IF(TYPE(VLOOKUP(D14,J,3,0))=16,"",VLOOKUP(D14,J,3,0))</f>
      </c>
      <c r="H14" s="354"/>
      <c r="I14" s="30"/>
      <c r="J14" s="40"/>
    </row>
    <row r="15" spans="2:10" ht="9.75" customHeight="1">
      <c r="B15" s="32"/>
      <c r="C15" s="33"/>
      <c r="D15" s="33"/>
      <c r="E15" s="33"/>
      <c r="F15" s="33"/>
      <c r="G15" s="33"/>
      <c r="H15" s="33"/>
      <c r="I15" s="34"/>
      <c r="J15" s="40"/>
    </row>
    <row r="16" spans="1:10" ht="15">
      <c r="A16" s="40"/>
      <c r="B16" s="40"/>
      <c r="C16" s="40"/>
      <c r="D16" s="40"/>
      <c r="E16" s="40"/>
      <c r="F16" s="40"/>
      <c r="G16" s="40"/>
      <c r="H16" s="40"/>
      <c r="I16" s="40"/>
      <c r="J16" s="40"/>
    </row>
    <row r="17" ht="15" hidden="1"/>
    <row r="18" spans="4:11" ht="15.75" hidden="1">
      <c r="D18" s="225" t="s">
        <v>228</v>
      </c>
      <c r="E18" s="225" t="s">
        <v>229</v>
      </c>
      <c r="F18" s="225" t="s">
        <v>232</v>
      </c>
      <c r="K18" s="225" t="s">
        <v>230</v>
      </c>
    </row>
    <row r="19" spans="4:13" ht="15" hidden="1">
      <c r="D19" s="348">
        <v>1</v>
      </c>
      <c r="E19" s="348">
        <v>1</v>
      </c>
      <c r="F19" s="348">
        <v>31</v>
      </c>
      <c r="G19" s="348">
        <v>31</v>
      </c>
      <c r="H19" s="348">
        <v>12</v>
      </c>
      <c r="K19" s="24">
        <v>2007</v>
      </c>
      <c r="M19" s="24">
        <v>2008</v>
      </c>
    </row>
    <row r="20" spans="4:13" ht="15" hidden="1">
      <c r="D20" s="348">
        <v>2</v>
      </c>
      <c r="E20" s="348">
        <v>2</v>
      </c>
      <c r="F20" s="348">
        <v>28</v>
      </c>
      <c r="G20" s="348">
        <v>29</v>
      </c>
      <c r="H20" s="348">
        <v>1</v>
      </c>
      <c r="K20" s="24">
        <v>2008</v>
      </c>
      <c r="L20" s="24" t="s">
        <v>231</v>
      </c>
      <c r="M20" s="24">
        <v>2009</v>
      </c>
    </row>
    <row r="21" spans="4:13" ht="15" hidden="1">
      <c r="D21" s="348">
        <v>3</v>
      </c>
      <c r="E21" s="348">
        <v>3</v>
      </c>
      <c r="F21" s="348">
        <v>31</v>
      </c>
      <c r="G21" s="348">
        <v>31</v>
      </c>
      <c r="H21" s="348">
        <v>2</v>
      </c>
      <c r="K21" s="24">
        <v>2009</v>
      </c>
      <c r="M21" s="24">
        <v>2010</v>
      </c>
    </row>
    <row r="22" spans="4:13" ht="15" hidden="1">
      <c r="D22" s="348">
        <v>4</v>
      </c>
      <c r="E22" s="348">
        <v>4</v>
      </c>
      <c r="F22" s="348">
        <v>30</v>
      </c>
      <c r="G22" s="348">
        <v>30</v>
      </c>
      <c r="H22" s="348">
        <v>3</v>
      </c>
      <c r="K22" s="24">
        <v>2010</v>
      </c>
      <c r="M22" s="24">
        <v>2011</v>
      </c>
    </row>
    <row r="23" spans="4:13" ht="15" hidden="1">
      <c r="D23" s="348">
        <v>5</v>
      </c>
      <c r="E23" s="348">
        <v>5</v>
      </c>
      <c r="F23" s="348">
        <v>31</v>
      </c>
      <c r="G23" s="348">
        <v>31</v>
      </c>
      <c r="H23" s="348">
        <v>4</v>
      </c>
      <c r="K23" s="24">
        <v>2011</v>
      </c>
      <c r="M23" s="24">
        <v>2012</v>
      </c>
    </row>
    <row r="24" spans="4:13" ht="15" hidden="1">
      <c r="D24" s="348">
        <v>6</v>
      </c>
      <c r="E24" s="348">
        <v>6</v>
      </c>
      <c r="F24" s="348">
        <v>30</v>
      </c>
      <c r="G24" s="348">
        <v>30</v>
      </c>
      <c r="H24" s="348">
        <v>5</v>
      </c>
      <c r="K24" s="24">
        <v>2012</v>
      </c>
      <c r="L24" s="24" t="s">
        <v>231</v>
      </c>
      <c r="M24" s="24">
        <v>2013</v>
      </c>
    </row>
    <row r="25" spans="4:13" ht="15" hidden="1">
      <c r="D25" s="348">
        <v>7</v>
      </c>
      <c r="E25" s="348">
        <v>7</v>
      </c>
      <c r="F25" s="348">
        <v>31</v>
      </c>
      <c r="G25" s="348">
        <v>31</v>
      </c>
      <c r="H25" s="348">
        <v>6</v>
      </c>
      <c r="K25" s="24">
        <v>2013</v>
      </c>
      <c r="M25" s="24">
        <v>2014</v>
      </c>
    </row>
    <row r="26" spans="4:13" ht="15" hidden="1">
      <c r="D26" s="348">
        <v>8</v>
      </c>
      <c r="E26" s="348">
        <v>8</v>
      </c>
      <c r="F26" s="348">
        <v>31</v>
      </c>
      <c r="G26" s="348">
        <v>31</v>
      </c>
      <c r="H26" s="348">
        <v>7</v>
      </c>
      <c r="K26" s="24">
        <v>2014</v>
      </c>
      <c r="M26" s="24">
        <v>2015</v>
      </c>
    </row>
    <row r="27" spans="4:13" ht="15" hidden="1">
      <c r="D27" s="348">
        <v>9</v>
      </c>
      <c r="E27" s="348">
        <v>9</v>
      </c>
      <c r="F27" s="348">
        <v>30</v>
      </c>
      <c r="G27" s="348">
        <v>30</v>
      </c>
      <c r="H27" s="348">
        <v>8</v>
      </c>
      <c r="K27" s="24">
        <v>2015</v>
      </c>
      <c r="M27" s="24">
        <v>2016</v>
      </c>
    </row>
    <row r="28" spans="4:13" ht="15" hidden="1">
      <c r="D28" s="348">
        <v>10</v>
      </c>
      <c r="E28" s="348">
        <v>10</v>
      </c>
      <c r="F28" s="348">
        <v>31</v>
      </c>
      <c r="G28" s="348">
        <v>31</v>
      </c>
      <c r="H28" s="348">
        <v>9</v>
      </c>
      <c r="K28" s="24">
        <v>2016</v>
      </c>
      <c r="L28" s="24" t="s">
        <v>231</v>
      </c>
      <c r="M28" s="24">
        <v>2017</v>
      </c>
    </row>
    <row r="29" spans="4:13" ht="15" hidden="1">
      <c r="D29" s="348">
        <v>11</v>
      </c>
      <c r="E29" s="348">
        <v>11</v>
      </c>
      <c r="F29" s="348">
        <v>30</v>
      </c>
      <c r="G29" s="348">
        <v>30</v>
      </c>
      <c r="H29" s="348">
        <v>10</v>
      </c>
      <c r="K29" s="24">
        <v>2017</v>
      </c>
      <c r="M29" s="24">
        <v>2018</v>
      </c>
    </row>
    <row r="30" spans="4:13" ht="15" hidden="1">
      <c r="D30" s="348">
        <v>12</v>
      </c>
      <c r="E30" s="348">
        <v>12</v>
      </c>
      <c r="F30" s="348">
        <v>31</v>
      </c>
      <c r="G30" s="348">
        <v>31</v>
      </c>
      <c r="H30" s="348">
        <v>11</v>
      </c>
      <c r="K30" s="24">
        <v>2018</v>
      </c>
      <c r="M30" s="24">
        <v>2019</v>
      </c>
    </row>
    <row r="31" spans="4:13" ht="15" hidden="1">
      <c r="D31" s="348">
        <v>13</v>
      </c>
      <c r="E31" s="348"/>
      <c r="F31" s="348"/>
      <c r="G31" s="348"/>
      <c r="K31" s="24">
        <v>2019</v>
      </c>
      <c r="M31" s="24">
        <v>2020</v>
      </c>
    </row>
    <row r="32" spans="4:13" ht="15" hidden="1">
      <c r="D32" s="348">
        <v>14</v>
      </c>
      <c r="E32" s="348"/>
      <c r="F32" s="348"/>
      <c r="G32" s="348"/>
      <c r="K32" s="24">
        <v>2020</v>
      </c>
      <c r="L32" s="24" t="s">
        <v>231</v>
      </c>
      <c r="M32" s="24">
        <v>2021</v>
      </c>
    </row>
    <row r="33" spans="4:13" ht="15" hidden="1">
      <c r="D33" s="348">
        <v>15</v>
      </c>
      <c r="E33" s="348"/>
      <c r="F33" s="348"/>
      <c r="G33" s="348"/>
      <c r="K33" s="24">
        <v>2021</v>
      </c>
      <c r="M33" s="24">
        <v>2022</v>
      </c>
    </row>
    <row r="34" spans="4:13" ht="15" hidden="1">
      <c r="D34" s="348">
        <v>16</v>
      </c>
      <c r="E34" s="348"/>
      <c r="F34" s="348"/>
      <c r="G34" s="348"/>
      <c r="K34" s="24">
        <v>2022</v>
      </c>
      <c r="M34" s="24">
        <v>2023</v>
      </c>
    </row>
    <row r="35" spans="4:13" ht="15" hidden="1">
      <c r="D35" s="348">
        <v>17</v>
      </c>
      <c r="E35" s="348"/>
      <c r="F35" s="348"/>
      <c r="G35" s="348"/>
      <c r="K35" s="24">
        <v>2023</v>
      </c>
      <c r="M35" s="24">
        <v>2024</v>
      </c>
    </row>
    <row r="36" spans="4:13" ht="15" hidden="1">
      <c r="D36" s="348">
        <v>18</v>
      </c>
      <c r="E36" s="348"/>
      <c r="F36" s="348"/>
      <c r="G36" s="348"/>
      <c r="K36" s="24">
        <v>2024</v>
      </c>
      <c r="L36" s="24" t="s">
        <v>231</v>
      </c>
      <c r="M36" s="24">
        <v>2025</v>
      </c>
    </row>
    <row r="37" spans="4:13" ht="15" hidden="1">
      <c r="D37" s="348">
        <v>19</v>
      </c>
      <c r="E37" s="348"/>
      <c r="F37" s="348"/>
      <c r="G37" s="348"/>
      <c r="K37" s="24">
        <v>2025</v>
      </c>
      <c r="M37" s="24">
        <v>2026</v>
      </c>
    </row>
    <row r="38" spans="4:13" ht="15" hidden="1">
      <c r="D38" s="348">
        <v>20</v>
      </c>
      <c r="E38" s="348"/>
      <c r="F38" s="348"/>
      <c r="G38" s="348"/>
      <c r="K38" s="24">
        <v>2026</v>
      </c>
      <c r="M38" s="24">
        <v>2027</v>
      </c>
    </row>
    <row r="39" spans="4:13" ht="15" hidden="1">
      <c r="D39" s="348">
        <v>21</v>
      </c>
      <c r="E39" s="348"/>
      <c r="F39" s="348"/>
      <c r="G39" s="348"/>
      <c r="K39" s="24">
        <v>2027</v>
      </c>
      <c r="M39" s="24">
        <v>2028</v>
      </c>
    </row>
    <row r="40" spans="4:13" ht="15" hidden="1">
      <c r="D40" s="348">
        <v>22</v>
      </c>
      <c r="E40" s="348"/>
      <c r="F40" s="348"/>
      <c r="G40" s="348"/>
      <c r="K40" s="24">
        <v>2028</v>
      </c>
      <c r="L40" s="24" t="s">
        <v>231</v>
      </c>
      <c r="M40" s="24">
        <v>2029</v>
      </c>
    </row>
    <row r="41" spans="4:13" ht="15" hidden="1">
      <c r="D41" s="348">
        <v>23</v>
      </c>
      <c r="E41" s="348"/>
      <c r="F41" s="348"/>
      <c r="G41" s="348"/>
      <c r="K41" s="24">
        <v>2029</v>
      </c>
      <c r="M41" s="24">
        <v>2030</v>
      </c>
    </row>
    <row r="42" spans="4:13" ht="15" hidden="1">
      <c r="D42" s="348">
        <v>24</v>
      </c>
      <c r="E42" s="348"/>
      <c r="F42" s="348"/>
      <c r="G42" s="348"/>
      <c r="K42" s="24">
        <v>2030</v>
      </c>
      <c r="M42" s="24">
        <v>2031</v>
      </c>
    </row>
    <row r="43" spans="4:13" ht="15" hidden="1">
      <c r="D43" s="348">
        <v>25</v>
      </c>
      <c r="E43" s="348"/>
      <c r="F43" s="348"/>
      <c r="G43" s="348"/>
      <c r="K43" s="24">
        <v>2031</v>
      </c>
      <c r="M43" s="24">
        <v>2032</v>
      </c>
    </row>
    <row r="44" spans="4:13" ht="15" hidden="1">
      <c r="D44" s="348">
        <v>26</v>
      </c>
      <c r="E44" s="348"/>
      <c r="F44" s="348"/>
      <c r="G44" s="348"/>
      <c r="K44" s="24">
        <v>2032</v>
      </c>
      <c r="L44" s="24" t="s">
        <v>231</v>
      </c>
      <c r="M44" s="24">
        <v>2033</v>
      </c>
    </row>
    <row r="45" spans="4:13" ht="15" hidden="1">
      <c r="D45" s="348">
        <v>27</v>
      </c>
      <c r="E45" s="348"/>
      <c r="F45" s="348"/>
      <c r="G45" s="348"/>
      <c r="K45" s="24">
        <v>2033</v>
      </c>
      <c r="M45" s="24">
        <v>2034</v>
      </c>
    </row>
    <row r="46" spans="4:13" ht="15" hidden="1">
      <c r="D46" s="348">
        <v>28</v>
      </c>
      <c r="E46" s="348"/>
      <c r="F46" s="348"/>
      <c r="G46" s="348"/>
      <c r="K46" s="24">
        <v>2034</v>
      </c>
      <c r="M46" s="24">
        <v>2035</v>
      </c>
    </row>
    <row r="47" spans="4:13" ht="15" hidden="1">
      <c r="D47" s="348">
        <v>29</v>
      </c>
      <c r="E47" s="348"/>
      <c r="F47" s="348"/>
      <c r="G47" s="348"/>
      <c r="K47" s="24">
        <v>2035</v>
      </c>
      <c r="M47" s="24">
        <v>2036</v>
      </c>
    </row>
    <row r="48" spans="4:13" ht="15" hidden="1">
      <c r="D48" s="348">
        <v>30</v>
      </c>
      <c r="E48" s="348"/>
      <c r="F48" s="348"/>
      <c r="G48" s="348"/>
      <c r="K48" s="24">
        <v>2036</v>
      </c>
      <c r="L48" s="24" t="s">
        <v>231</v>
      </c>
      <c r="M48" s="24">
        <v>2037</v>
      </c>
    </row>
    <row r="49" spans="4:13" ht="15" hidden="1">
      <c r="D49" s="348">
        <v>31</v>
      </c>
      <c r="E49" s="348"/>
      <c r="F49" s="348"/>
      <c r="G49" s="348"/>
      <c r="K49" s="24">
        <v>2037</v>
      </c>
      <c r="M49" s="24">
        <v>2038</v>
      </c>
    </row>
    <row r="50" spans="11:13" ht="15" hidden="1">
      <c r="K50" s="24">
        <v>2038</v>
      </c>
      <c r="M50" s="24">
        <v>2039</v>
      </c>
    </row>
    <row r="51" spans="11:13" ht="15" hidden="1">
      <c r="K51" s="24">
        <v>2039</v>
      </c>
      <c r="M51" s="24">
        <v>2040</v>
      </c>
    </row>
    <row r="52" spans="11:13" ht="15" hidden="1">
      <c r="K52" s="24">
        <v>2040</v>
      </c>
      <c r="L52" s="24" t="s">
        <v>231</v>
      </c>
      <c r="M52" s="24">
        <v>2041</v>
      </c>
    </row>
    <row r="53" spans="11:13" ht="15" hidden="1">
      <c r="K53" s="24">
        <v>2041</v>
      </c>
      <c r="M53" s="24">
        <v>2042</v>
      </c>
    </row>
    <row r="54" spans="11:13" ht="15" hidden="1">
      <c r="K54" s="24">
        <v>2042</v>
      </c>
      <c r="M54" s="24">
        <v>2043</v>
      </c>
    </row>
    <row r="55" spans="11:13" ht="15" hidden="1">
      <c r="K55" s="24">
        <v>2043</v>
      </c>
      <c r="M55" s="24">
        <v>2044</v>
      </c>
    </row>
    <row r="56" spans="11:13" ht="15" hidden="1">
      <c r="K56" s="24">
        <v>2044</v>
      </c>
      <c r="L56" s="24" t="s">
        <v>231</v>
      </c>
      <c r="M56" s="24">
        <v>2045</v>
      </c>
    </row>
    <row r="57" spans="11:13" ht="15" hidden="1">
      <c r="K57" s="24">
        <v>2045</v>
      </c>
      <c r="M57" s="24">
        <v>2046</v>
      </c>
    </row>
    <row r="58" spans="11:13" ht="15" hidden="1">
      <c r="K58" s="24">
        <v>2046</v>
      </c>
      <c r="M58" s="24">
        <v>2047</v>
      </c>
    </row>
    <row r="59" spans="11:13" ht="15" hidden="1">
      <c r="K59" s="24">
        <v>2047</v>
      </c>
      <c r="M59" s="24">
        <v>2048</v>
      </c>
    </row>
    <row r="60" spans="11:13" ht="15" hidden="1">
      <c r="K60" s="24">
        <v>2048</v>
      </c>
      <c r="L60" s="24" t="s">
        <v>231</v>
      </c>
      <c r="M60" s="24">
        <v>2049</v>
      </c>
    </row>
    <row r="61" spans="11:13" ht="15" hidden="1">
      <c r="K61" s="24">
        <v>2049</v>
      </c>
      <c r="M61" s="24">
        <v>2050</v>
      </c>
    </row>
    <row r="62" spans="11:13" ht="15" hidden="1">
      <c r="K62" s="24">
        <v>2050</v>
      </c>
      <c r="M62" s="24">
        <v>2051</v>
      </c>
    </row>
    <row r="63" spans="11:13" ht="15" hidden="1">
      <c r="K63" s="24">
        <v>2051</v>
      </c>
      <c r="M63" s="24">
        <v>2052</v>
      </c>
    </row>
    <row r="64" spans="11:13" ht="15" hidden="1">
      <c r="K64" s="24">
        <v>2052</v>
      </c>
      <c r="L64" s="24" t="s">
        <v>231</v>
      </c>
      <c r="M64" s="24">
        <v>2053</v>
      </c>
    </row>
    <row r="65" spans="11:13" ht="15" hidden="1">
      <c r="K65" s="24">
        <v>2053</v>
      </c>
      <c r="M65" s="24">
        <v>2054</v>
      </c>
    </row>
    <row r="66" spans="11:13" ht="15" hidden="1">
      <c r="K66" s="24">
        <v>2054</v>
      </c>
      <c r="M66" s="24">
        <v>2055</v>
      </c>
    </row>
    <row r="67" spans="11:13" ht="15" hidden="1">
      <c r="K67" s="24">
        <v>2055</v>
      </c>
      <c r="M67" s="24">
        <v>2056</v>
      </c>
    </row>
    <row r="68" spans="11:13" ht="15" hidden="1">
      <c r="K68" s="24">
        <v>2056</v>
      </c>
      <c r="L68" s="24" t="s">
        <v>231</v>
      </c>
      <c r="M68" s="24">
        <v>2057</v>
      </c>
    </row>
    <row r="69" spans="11:13" ht="15" hidden="1">
      <c r="K69" s="24">
        <v>2057</v>
      </c>
      <c r="M69" s="24">
        <v>2058</v>
      </c>
    </row>
    <row r="70" spans="11:13" ht="15" hidden="1">
      <c r="K70" s="24">
        <v>2058</v>
      </c>
      <c r="M70" s="24">
        <v>2059</v>
      </c>
    </row>
    <row r="71" spans="11:13" ht="15" hidden="1">
      <c r="K71" s="24">
        <v>2059</v>
      </c>
      <c r="M71" s="24">
        <v>2060</v>
      </c>
    </row>
    <row r="72" spans="11:13" ht="15" hidden="1">
      <c r="K72" s="24">
        <v>2060</v>
      </c>
      <c r="L72" s="24" t="s">
        <v>231</v>
      </c>
      <c r="M72" s="24">
        <v>2061</v>
      </c>
    </row>
    <row r="73" spans="11:13" ht="15" hidden="1">
      <c r="K73" s="24">
        <v>2061</v>
      </c>
      <c r="M73" s="24">
        <v>2062</v>
      </c>
    </row>
    <row r="74" spans="11:13" ht="15" hidden="1">
      <c r="K74" s="24">
        <v>2062</v>
      </c>
      <c r="M74" s="24">
        <v>2063</v>
      </c>
    </row>
    <row r="75" spans="11:13" ht="15" hidden="1">
      <c r="K75" s="24">
        <v>2063</v>
      </c>
      <c r="M75" s="24">
        <v>2064</v>
      </c>
    </row>
    <row r="76" spans="11:13" ht="15" hidden="1">
      <c r="K76" s="24">
        <v>2064</v>
      </c>
      <c r="L76" s="24" t="s">
        <v>231</v>
      </c>
      <c r="M76" s="24">
        <v>2065</v>
      </c>
    </row>
    <row r="77" spans="11:13" ht="15" hidden="1">
      <c r="K77" s="24">
        <v>2065</v>
      </c>
      <c r="M77" s="24">
        <v>2066</v>
      </c>
    </row>
    <row r="78" spans="11:13" ht="15" hidden="1">
      <c r="K78" s="24">
        <v>2066</v>
      </c>
      <c r="M78" s="24">
        <v>2067</v>
      </c>
    </row>
    <row r="79" spans="11:13" ht="15" hidden="1">
      <c r="K79" s="24">
        <v>2067</v>
      </c>
      <c r="M79" s="24">
        <v>2068</v>
      </c>
    </row>
    <row r="80" spans="11:13" ht="15" hidden="1">
      <c r="K80" s="24">
        <v>2068</v>
      </c>
      <c r="L80" s="24" t="s">
        <v>231</v>
      </c>
      <c r="M80" s="24">
        <v>2069</v>
      </c>
    </row>
    <row r="81" spans="11:13" ht="15" hidden="1">
      <c r="K81" s="24">
        <v>2069</v>
      </c>
      <c r="M81" s="24">
        <v>2070</v>
      </c>
    </row>
    <row r="82" spans="11:13" ht="15" hidden="1">
      <c r="K82" s="24">
        <v>2070</v>
      </c>
      <c r="M82" s="24">
        <v>2071</v>
      </c>
    </row>
    <row r="83" spans="11:13" ht="15" hidden="1">
      <c r="K83" s="24">
        <v>2071</v>
      </c>
      <c r="M83" s="24">
        <v>2072</v>
      </c>
    </row>
    <row r="84" spans="11:13" ht="15" hidden="1">
      <c r="K84" s="24">
        <v>2072</v>
      </c>
      <c r="L84" s="24" t="s">
        <v>231</v>
      </c>
      <c r="M84" s="24">
        <v>2073</v>
      </c>
    </row>
    <row r="85" spans="11:13" ht="15" hidden="1">
      <c r="K85" s="24">
        <v>2073</v>
      </c>
      <c r="M85" s="24">
        <v>2074</v>
      </c>
    </row>
    <row r="86" spans="11:13" ht="15" hidden="1">
      <c r="K86" s="24">
        <v>2074</v>
      </c>
      <c r="M86" s="24">
        <v>2075</v>
      </c>
    </row>
    <row r="87" spans="11:13" ht="15" hidden="1">
      <c r="K87" s="24">
        <v>2075</v>
      </c>
      <c r="M87" s="24">
        <v>2076</v>
      </c>
    </row>
    <row r="88" spans="11:13" ht="15" hidden="1">
      <c r="K88" s="24">
        <v>2076</v>
      </c>
      <c r="L88" s="24" t="s">
        <v>231</v>
      </c>
      <c r="M88" s="24">
        <v>2077</v>
      </c>
    </row>
    <row r="89" spans="11:13" ht="15" hidden="1">
      <c r="K89" s="24">
        <v>2077</v>
      </c>
      <c r="M89" s="24">
        <v>2078</v>
      </c>
    </row>
    <row r="90" spans="11:13" ht="15" hidden="1">
      <c r="K90" s="24">
        <v>2078</v>
      </c>
      <c r="M90" s="24">
        <v>2079</v>
      </c>
    </row>
    <row r="91" spans="11:13" ht="15" hidden="1">
      <c r="K91" s="24">
        <v>2079</v>
      </c>
      <c r="M91" s="24">
        <v>2080</v>
      </c>
    </row>
    <row r="92" spans="11:13" ht="15" hidden="1">
      <c r="K92" s="24">
        <v>2080</v>
      </c>
      <c r="L92" s="24" t="s">
        <v>231</v>
      </c>
      <c r="M92" s="24">
        <v>2081</v>
      </c>
    </row>
    <row r="93" spans="11:13" ht="15" hidden="1">
      <c r="K93" s="24">
        <v>2081</v>
      </c>
      <c r="M93" s="24">
        <v>2082</v>
      </c>
    </row>
    <row r="94" spans="11:13" ht="15" hidden="1">
      <c r="K94" s="24">
        <v>2082</v>
      </c>
      <c r="M94" s="24">
        <v>2083</v>
      </c>
    </row>
    <row r="95" spans="11:13" ht="15" hidden="1">
      <c r="K95" s="24">
        <v>2083</v>
      </c>
      <c r="M95" s="24">
        <v>2084</v>
      </c>
    </row>
    <row r="96" spans="11:13" ht="15" hidden="1">
      <c r="K96" s="24">
        <v>2084</v>
      </c>
      <c r="L96" s="24" t="s">
        <v>231</v>
      </c>
      <c r="M96" s="24">
        <v>2085</v>
      </c>
    </row>
    <row r="97" spans="11:13" ht="15" hidden="1">
      <c r="K97" s="24">
        <v>2085</v>
      </c>
      <c r="M97" s="24">
        <v>2086</v>
      </c>
    </row>
    <row r="98" spans="11:13" ht="15" hidden="1">
      <c r="K98" s="24">
        <v>2086</v>
      </c>
      <c r="M98" s="24">
        <v>2087</v>
      </c>
    </row>
    <row r="99" spans="11:13" ht="15" hidden="1">
      <c r="K99" s="24">
        <v>2087</v>
      </c>
      <c r="M99" s="24">
        <v>2088</v>
      </c>
    </row>
    <row r="100" spans="11:13" ht="15" hidden="1">
      <c r="K100" s="24">
        <v>2088</v>
      </c>
      <c r="L100" s="24" t="s">
        <v>231</v>
      </c>
      <c r="M100" s="24">
        <v>2089</v>
      </c>
    </row>
    <row r="101" spans="11:13" ht="15" hidden="1">
      <c r="K101" s="24">
        <v>2089</v>
      </c>
      <c r="M101" s="24">
        <v>2090</v>
      </c>
    </row>
    <row r="102" spans="11:13" ht="15" hidden="1">
      <c r="K102" s="24">
        <v>2090</v>
      </c>
      <c r="M102" s="24">
        <v>2091</v>
      </c>
    </row>
    <row r="103" spans="11:13" ht="15" hidden="1">
      <c r="K103" s="24">
        <v>2091</v>
      </c>
      <c r="M103" s="24">
        <v>2092</v>
      </c>
    </row>
    <row r="104" spans="11:13" ht="15" hidden="1">
      <c r="K104" s="24">
        <v>2092</v>
      </c>
      <c r="L104" s="24" t="s">
        <v>231</v>
      </c>
      <c r="M104" s="24">
        <v>2093</v>
      </c>
    </row>
    <row r="105" spans="11:13" ht="15" hidden="1">
      <c r="K105" s="24">
        <v>2093</v>
      </c>
      <c r="M105" s="24">
        <v>2094</v>
      </c>
    </row>
    <row r="106" spans="11:13" ht="15" hidden="1">
      <c r="K106" s="24">
        <v>2094</v>
      </c>
      <c r="M106" s="24">
        <v>2095</v>
      </c>
    </row>
    <row r="107" spans="11:13" ht="15" hidden="1">
      <c r="K107" s="24">
        <v>2095</v>
      </c>
      <c r="M107" s="24">
        <v>2096</v>
      </c>
    </row>
    <row r="108" spans="11:13" ht="15" hidden="1">
      <c r="K108" s="24">
        <v>2096</v>
      </c>
      <c r="L108" s="24" t="s">
        <v>231</v>
      </c>
      <c r="M108" s="24">
        <v>2097</v>
      </c>
    </row>
    <row r="109" spans="11:13" ht="15" hidden="1">
      <c r="K109" s="24">
        <v>2097</v>
      </c>
      <c r="M109" s="24">
        <v>2098</v>
      </c>
    </row>
    <row r="110" spans="11:13" ht="15" hidden="1">
      <c r="K110" s="24">
        <v>2098</v>
      </c>
      <c r="M110" s="24">
        <v>2099</v>
      </c>
    </row>
    <row r="111" spans="11:13" ht="15" hidden="1">
      <c r="K111" s="24">
        <v>2099</v>
      </c>
      <c r="M111" s="24">
        <v>2100</v>
      </c>
    </row>
    <row r="112" spans="11:13" ht="15" hidden="1">
      <c r="K112" s="24">
        <v>2100</v>
      </c>
      <c r="L112" s="24" t="s">
        <v>231</v>
      </c>
      <c r="M112" s="24">
        <v>2101</v>
      </c>
    </row>
    <row r="113" spans="11:13" ht="15" hidden="1">
      <c r="K113" s="24">
        <v>2101</v>
      </c>
      <c r="M113" s="24">
        <v>2102</v>
      </c>
    </row>
    <row r="114" spans="11:13" ht="15" hidden="1">
      <c r="K114" s="24">
        <v>2102</v>
      </c>
      <c r="M114" s="24">
        <v>2103</v>
      </c>
    </row>
    <row r="115" spans="11:13" ht="15" hidden="1">
      <c r="K115" s="24">
        <v>2103</v>
      </c>
      <c r="M115" s="24">
        <v>2104</v>
      </c>
    </row>
    <row r="116" spans="11:13" ht="15" hidden="1">
      <c r="K116" s="24">
        <v>2104</v>
      </c>
      <c r="L116" s="24" t="s">
        <v>231</v>
      </c>
      <c r="M116" s="24">
        <v>2105</v>
      </c>
    </row>
    <row r="117" spans="11:13" ht="15" hidden="1">
      <c r="K117" s="24">
        <v>2105</v>
      </c>
      <c r="M117" s="24">
        <v>2106</v>
      </c>
    </row>
    <row r="118" spans="11:13" ht="15" hidden="1">
      <c r="K118" s="24">
        <v>2106</v>
      </c>
      <c r="M118" s="24">
        <v>2107</v>
      </c>
    </row>
    <row r="119" spans="11:13" ht="15" hidden="1">
      <c r="K119" s="24">
        <v>2107</v>
      </c>
      <c r="M119" s="24">
        <v>2108</v>
      </c>
    </row>
  </sheetData>
  <sheetProtection sheet="1" objects="1" scenarios="1"/>
  <mergeCells count="9">
    <mergeCell ref="D8:G8"/>
    <mergeCell ref="A4:I4"/>
    <mergeCell ref="A1:G1"/>
    <mergeCell ref="A3:G3"/>
    <mergeCell ref="D6:G6"/>
    <mergeCell ref="D14:E14"/>
    <mergeCell ref="G14:H14"/>
    <mergeCell ref="D9:G9"/>
    <mergeCell ref="D10:G10"/>
  </mergeCells>
  <dataValidations count="3">
    <dataValidation type="list" allowBlank="1" showInputMessage="1" showErrorMessage="1" sqref="D14:E14">
      <formula1>jahr</formula1>
    </dataValidation>
    <dataValidation type="list" allowBlank="1" showInputMessage="1" showErrorMessage="1" sqref="D12">
      <formula1>Tag</formula1>
    </dataValidation>
    <dataValidation type="list" allowBlank="1" showInputMessage="1" showErrorMessage="1" sqref="E12">
      <formula1>Monat</formula1>
    </dataValidation>
  </dataValidations>
  <printOptions/>
  <pageMargins left="0.5905511811023623" right="0.5905511811023623" top="0.5905511811023623" bottom="0.7874015748031497" header="0" footer="0.3937007874015748"/>
  <pageSetup blackAndWhite="1" fitToHeight="1" fitToWidth="1" horizontalDpi="600" verticalDpi="600" orientation="landscape" paperSize="9" r:id="rId2"/>
  <headerFooter alignWithMargins="0">
    <oddFooter>&amp;L&amp;"Arial,Kursiv"&amp;8© Wolfgang Harasleben&amp;R&amp;"Arial,Kursiv"&amp;8&amp;D - &amp;T</oddFooter>
  </headerFooter>
  <drawing r:id="rId1"/>
</worksheet>
</file>

<file path=xl/worksheets/sheet10.xml><?xml version="1.0" encoding="utf-8"?>
<worksheet xmlns="http://schemas.openxmlformats.org/spreadsheetml/2006/main" xmlns:r="http://schemas.openxmlformats.org/officeDocument/2006/relationships">
  <sheetPr>
    <tabColor indexed="8"/>
    <pageSetUpPr fitToPage="1"/>
  </sheetPr>
  <dimension ref="A1:N33"/>
  <sheetViews>
    <sheetView showGridLines="0" showRowColHeaders="0" zoomScale="95" zoomScaleNormal="95" workbookViewId="0" topLeftCell="A1">
      <pane xSplit="2" ySplit="5" topLeftCell="C6" activePane="bottomRight" state="frozen"/>
      <selection pane="topLeft" activeCell="D6" sqref="D6:F6"/>
      <selection pane="topRight" activeCell="D6" sqref="D6:F6"/>
      <selection pane="bottomLeft" activeCell="D6" sqref="D6:F6"/>
      <selection pane="bottomRight" activeCell="A6" sqref="A6"/>
    </sheetView>
  </sheetViews>
  <sheetFormatPr defaultColWidth="11.5546875" defaultRowHeight="15" zeroHeight="1"/>
  <cols>
    <col min="1" max="1" width="7.77734375" style="24" customWidth="1"/>
    <col min="2" max="2" width="4.77734375" style="24" customWidth="1"/>
    <col min="3" max="13" width="8.99609375" style="24" customWidth="1"/>
    <col min="14" max="14" width="2.77734375" style="24" customWidth="1"/>
    <col min="15" max="16384" width="0" style="24" hidden="1" customWidth="1"/>
  </cols>
  <sheetData>
    <row r="1" spans="1:14" ht="24.75">
      <c r="A1" s="41" t="s">
        <v>149</v>
      </c>
      <c r="N1" s="40"/>
    </row>
    <row r="2" ht="7.5" customHeight="1">
      <c r="N2" s="40"/>
    </row>
    <row r="3" spans="1:14" ht="15">
      <c r="A3" s="24" t="s">
        <v>196</v>
      </c>
      <c r="B3" s="24">
        <f>IF(OR(Betrieb!$D$14="",Betrieb!$G$14=""),"",Betrieb!$D$14&amp;Betrieb!$F$14&amp;MID(Betrieb!$G$14,3,2))</f>
      </c>
      <c r="L3" s="24" t="s">
        <v>109</v>
      </c>
      <c r="N3" s="40"/>
    </row>
    <row r="4" ht="21.75" customHeight="1">
      <c r="N4" s="40"/>
    </row>
    <row r="5" spans="1:14" ht="38.25">
      <c r="A5" s="201" t="s">
        <v>0</v>
      </c>
      <c r="B5" s="202" t="s">
        <v>110</v>
      </c>
      <c r="C5" s="252" t="s">
        <v>135</v>
      </c>
      <c r="D5" s="253" t="s">
        <v>136</v>
      </c>
      <c r="E5" s="253" t="s">
        <v>137</v>
      </c>
      <c r="F5" s="253" t="s">
        <v>138</v>
      </c>
      <c r="G5" s="254" t="s">
        <v>139</v>
      </c>
      <c r="H5" s="255" t="s">
        <v>140</v>
      </c>
      <c r="I5" s="256" t="s">
        <v>141</v>
      </c>
      <c r="J5" s="255" t="s">
        <v>142</v>
      </c>
      <c r="K5" s="256" t="s">
        <v>143</v>
      </c>
      <c r="L5" s="256" t="s">
        <v>144</v>
      </c>
      <c r="M5" s="257" t="s">
        <v>145</v>
      </c>
      <c r="N5" s="40"/>
    </row>
    <row r="6" spans="1:14" ht="15">
      <c r="A6" s="207"/>
      <c r="B6" s="208"/>
      <c r="C6" s="209"/>
      <c r="D6" s="210"/>
      <c r="E6" s="210"/>
      <c r="F6" s="210"/>
      <c r="G6" s="210"/>
      <c r="H6" s="211"/>
      <c r="I6" s="211"/>
      <c r="J6" s="211"/>
      <c r="K6" s="211"/>
      <c r="L6" s="211"/>
      <c r="M6" s="212"/>
      <c r="N6" s="40"/>
    </row>
    <row r="7" spans="1:14" ht="15">
      <c r="A7" s="213"/>
      <c r="B7" s="214"/>
      <c r="C7" s="215"/>
      <c r="D7" s="216"/>
      <c r="E7" s="216"/>
      <c r="F7" s="216"/>
      <c r="G7" s="216"/>
      <c r="H7" s="217"/>
      <c r="I7" s="217"/>
      <c r="J7" s="217"/>
      <c r="K7" s="217"/>
      <c r="L7" s="217"/>
      <c r="M7" s="218"/>
      <c r="N7" s="40"/>
    </row>
    <row r="8" spans="1:14" ht="15">
      <c r="A8" s="213"/>
      <c r="B8" s="214"/>
      <c r="C8" s="215"/>
      <c r="D8" s="216"/>
      <c r="E8" s="216"/>
      <c r="F8" s="216"/>
      <c r="G8" s="216"/>
      <c r="H8" s="217"/>
      <c r="I8" s="217"/>
      <c r="J8" s="217"/>
      <c r="K8" s="217"/>
      <c r="L8" s="217"/>
      <c r="M8" s="218"/>
      <c r="N8" s="40"/>
    </row>
    <row r="9" spans="1:14" ht="15">
      <c r="A9" s="213"/>
      <c r="B9" s="214"/>
      <c r="C9" s="215"/>
      <c r="D9" s="216"/>
      <c r="E9" s="216"/>
      <c r="F9" s="216"/>
      <c r="G9" s="216"/>
      <c r="H9" s="217"/>
      <c r="I9" s="217"/>
      <c r="J9" s="217"/>
      <c r="K9" s="217"/>
      <c r="L9" s="217"/>
      <c r="M9" s="218"/>
      <c r="N9" s="40"/>
    </row>
    <row r="10" spans="1:14" ht="15">
      <c r="A10" s="213"/>
      <c r="B10" s="214"/>
      <c r="C10" s="215"/>
      <c r="D10" s="216"/>
      <c r="E10" s="216"/>
      <c r="F10" s="216"/>
      <c r="G10" s="216"/>
      <c r="H10" s="217"/>
      <c r="I10" s="217"/>
      <c r="J10" s="217"/>
      <c r="K10" s="217"/>
      <c r="L10" s="217"/>
      <c r="M10" s="218"/>
      <c r="N10" s="40"/>
    </row>
    <row r="11" spans="1:14" ht="15">
      <c r="A11" s="213"/>
      <c r="B11" s="214"/>
      <c r="C11" s="215"/>
      <c r="D11" s="216"/>
      <c r="E11" s="216"/>
      <c r="F11" s="216"/>
      <c r="G11" s="216"/>
      <c r="H11" s="217"/>
      <c r="I11" s="217"/>
      <c r="J11" s="217"/>
      <c r="K11" s="217"/>
      <c r="L11" s="217"/>
      <c r="M11" s="218"/>
      <c r="N11" s="40"/>
    </row>
    <row r="12" spans="1:14" ht="15">
      <c r="A12" s="213"/>
      <c r="B12" s="214"/>
      <c r="C12" s="215"/>
      <c r="D12" s="216"/>
      <c r="E12" s="216"/>
      <c r="F12" s="216"/>
      <c r="G12" s="216"/>
      <c r="H12" s="217"/>
      <c r="I12" s="217"/>
      <c r="J12" s="217"/>
      <c r="K12" s="217"/>
      <c r="L12" s="217"/>
      <c r="M12" s="218"/>
      <c r="N12" s="40"/>
    </row>
    <row r="13" spans="1:14" ht="15">
      <c r="A13" s="213"/>
      <c r="B13" s="214"/>
      <c r="C13" s="215"/>
      <c r="D13" s="216"/>
      <c r="E13" s="216"/>
      <c r="F13" s="216"/>
      <c r="G13" s="216"/>
      <c r="H13" s="217"/>
      <c r="I13" s="217"/>
      <c r="J13" s="217"/>
      <c r="K13" s="217"/>
      <c r="L13" s="217"/>
      <c r="M13" s="218"/>
      <c r="N13" s="40"/>
    </row>
    <row r="14" spans="1:14" ht="15">
      <c r="A14" s="213"/>
      <c r="B14" s="214"/>
      <c r="C14" s="215"/>
      <c r="D14" s="216"/>
      <c r="E14" s="216"/>
      <c r="F14" s="216"/>
      <c r="G14" s="216"/>
      <c r="H14" s="217"/>
      <c r="I14" s="217"/>
      <c r="J14" s="217"/>
      <c r="K14" s="217"/>
      <c r="L14" s="217"/>
      <c r="M14" s="218"/>
      <c r="N14" s="40"/>
    </row>
    <row r="15" spans="1:14" ht="15">
      <c r="A15" s="213"/>
      <c r="B15" s="214"/>
      <c r="C15" s="215"/>
      <c r="D15" s="216"/>
      <c r="E15" s="216"/>
      <c r="F15" s="216"/>
      <c r="G15" s="216"/>
      <c r="H15" s="217"/>
      <c r="I15" s="217"/>
      <c r="J15" s="217"/>
      <c r="K15" s="217"/>
      <c r="L15" s="217"/>
      <c r="M15" s="218"/>
      <c r="N15" s="40"/>
    </row>
    <row r="16" spans="1:14" ht="15">
      <c r="A16" s="213"/>
      <c r="B16" s="214"/>
      <c r="C16" s="215"/>
      <c r="D16" s="216"/>
      <c r="E16" s="216"/>
      <c r="F16" s="216"/>
      <c r="G16" s="216"/>
      <c r="H16" s="217"/>
      <c r="I16" s="217"/>
      <c r="J16" s="217"/>
      <c r="K16" s="217"/>
      <c r="L16" s="217"/>
      <c r="M16" s="218"/>
      <c r="N16" s="40"/>
    </row>
    <row r="17" spans="1:14" ht="15">
      <c r="A17" s="213"/>
      <c r="B17" s="214"/>
      <c r="C17" s="215"/>
      <c r="D17" s="216"/>
      <c r="E17" s="216"/>
      <c r="F17" s="216"/>
      <c r="G17" s="216"/>
      <c r="H17" s="217"/>
      <c r="I17" s="217"/>
      <c r="J17" s="217"/>
      <c r="K17" s="217"/>
      <c r="L17" s="217"/>
      <c r="M17" s="218"/>
      <c r="N17" s="40"/>
    </row>
    <row r="18" spans="1:14" ht="15">
      <c r="A18" s="213"/>
      <c r="B18" s="214"/>
      <c r="C18" s="215"/>
      <c r="D18" s="216"/>
      <c r="E18" s="216"/>
      <c r="F18" s="216"/>
      <c r="G18" s="216"/>
      <c r="H18" s="217"/>
      <c r="I18" s="217"/>
      <c r="J18" s="217"/>
      <c r="K18" s="217"/>
      <c r="L18" s="217"/>
      <c r="M18" s="218"/>
      <c r="N18" s="40"/>
    </row>
    <row r="19" spans="1:14" ht="15">
      <c r="A19" s="213"/>
      <c r="B19" s="214"/>
      <c r="C19" s="215"/>
      <c r="D19" s="216"/>
      <c r="E19" s="216"/>
      <c r="F19" s="216"/>
      <c r="G19" s="216"/>
      <c r="H19" s="217"/>
      <c r="I19" s="217"/>
      <c r="J19" s="217"/>
      <c r="K19" s="217"/>
      <c r="L19" s="217"/>
      <c r="M19" s="218"/>
      <c r="N19" s="40"/>
    </row>
    <row r="20" spans="1:14" ht="15">
      <c r="A20" s="213"/>
      <c r="B20" s="214"/>
      <c r="C20" s="215"/>
      <c r="D20" s="216"/>
      <c r="E20" s="216"/>
      <c r="F20" s="216"/>
      <c r="G20" s="216"/>
      <c r="H20" s="217"/>
      <c r="I20" s="217"/>
      <c r="J20" s="217"/>
      <c r="K20" s="217"/>
      <c r="L20" s="217"/>
      <c r="M20" s="218"/>
      <c r="N20" s="40"/>
    </row>
    <row r="21" spans="1:14" ht="15">
      <c r="A21" s="213"/>
      <c r="B21" s="214"/>
      <c r="C21" s="215"/>
      <c r="D21" s="216"/>
      <c r="E21" s="216"/>
      <c r="F21" s="216"/>
      <c r="G21" s="216"/>
      <c r="H21" s="217"/>
      <c r="I21" s="217"/>
      <c r="J21" s="217"/>
      <c r="K21" s="217"/>
      <c r="L21" s="217"/>
      <c r="M21" s="218"/>
      <c r="N21" s="40"/>
    </row>
    <row r="22" spans="1:14" ht="15">
      <c r="A22" s="213"/>
      <c r="B22" s="214"/>
      <c r="C22" s="215"/>
      <c r="D22" s="216"/>
      <c r="E22" s="216"/>
      <c r="F22" s="216"/>
      <c r="G22" s="216"/>
      <c r="H22" s="217"/>
      <c r="I22" s="217"/>
      <c r="J22" s="217"/>
      <c r="K22" s="217"/>
      <c r="L22" s="217"/>
      <c r="M22" s="218"/>
      <c r="N22" s="40"/>
    </row>
    <row r="23" spans="1:14" ht="15">
      <c r="A23" s="213"/>
      <c r="B23" s="214"/>
      <c r="C23" s="215"/>
      <c r="D23" s="216"/>
      <c r="E23" s="216"/>
      <c r="F23" s="216"/>
      <c r="G23" s="216"/>
      <c r="H23" s="217"/>
      <c r="I23" s="217"/>
      <c r="J23" s="217"/>
      <c r="K23" s="217"/>
      <c r="L23" s="217"/>
      <c r="M23" s="218"/>
      <c r="N23" s="40"/>
    </row>
    <row r="24" spans="1:14" ht="15">
      <c r="A24" s="213"/>
      <c r="B24" s="214"/>
      <c r="C24" s="215"/>
      <c r="D24" s="216"/>
      <c r="E24" s="216"/>
      <c r="F24" s="216"/>
      <c r="G24" s="216"/>
      <c r="H24" s="217"/>
      <c r="I24" s="217"/>
      <c r="J24" s="217"/>
      <c r="K24" s="217"/>
      <c r="L24" s="217"/>
      <c r="M24" s="218"/>
      <c r="N24" s="40"/>
    </row>
    <row r="25" spans="1:14" ht="15">
      <c r="A25" s="213"/>
      <c r="B25" s="214"/>
      <c r="C25" s="215"/>
      <c r="D25" s="216"/>
      <c r="E25" s="216"/>
      <c r="F25" s="216"/>
      <c r="G25" s="216"/>
      <c r="H25" s="217"/>
      <c r="I25" s="217"/>
      <c r="J25" s="217"/>
      <c r="K25" s="217"/>
      <c r="L25" s="217"/>
      <c r="M25" s="218"/>
      <c r="N25" s="40"/>
    </row>
    <row r="26" spans="1:14" ht="15">
      <c r="A26" s="213"/>
      <c r="B26" s="214"/>
      <c r="C26" s="215"/>
      <c r="D26" s="216"/>
      <c r="E26" s="216"/>
      <c r="F26" s="216"/>
      <c r="G26" s="216"/>
      <c r="H26" s="217"/>
      <c r="I26" s="217"/>
      <c r="J26" s="217"/>
      <c r="K26" s="217"/>
      <c r="L26" s="217"/>
      <c r="M26" s="218"/>
      <c r="N26" s="40"/>
    </row>
    <row r="27" spans="1:14" ht="15">
      <c r="A27" s="213"/>
      <c r="B27" s="214"/>
      <c r="C27" s="215"/>
      <c r="D27" s="216"/>
      <c r="E27" s="216"/>
      <c r="F27" s="216"/>
      <c r="G27" s="216"/>
      <c r="H27" s="217"/>
      <c r="I27" s="217"/>
      <c r="J27" s="217"/>
      <c r="K27" s="217"/>
      <c r="L27" s="217"/>
      <c r="M27" s="218"/>
      <c r="N27" s="40"/>
    </row>
    <row r="28" spans="1:14" ht="15">
      <c r="A28" s="213"/>
      <c r="B28" s="214"/>
      <c r="C28" s="215"/>
      <c r="D28" s="216"/>
      <c r="E28" s="216"/>
      <c r="F28" s="216"/>
      <c r="G28" s="216"/>
      <c r="H28" s="217"/>
      <c r="I28" s="217"/>
      <c r="J28" s="217"/>
      <c r="K28" s="217"/>
      <c r="L28" s="217"/>
      <c r="M28" s="218"/>
      <c r="N28" s="40"/>
    </row>
    <row r="29" spans="1:14" ht="15">
      <c r="A29" s="213"/>
      <c r="B29" s="214"/>
      <c r="C29" s="215"/>
      <c r="D29" s="216"/>
      <c r="E29" s="216"/>
      <c r="F29" s="216"/>
      <c r="G29" s="216"/>
      <c r="H29" s="217"/>
      <c r="I29" s="217"/>
      <c r="J29" s="217"/>
      <c r="K29" s="217"/>
      <c r="L29" s="217"/>
      <c r="M29" s="218"/>
      <c r="N29" s="40"/>
    </row>
    <row r="30" spans="1:14" ht="15">
      <c r="A30" s="213"/>
      <c r="B30" s="214"/>
      <c r="C30" s="215"/>
      <c r="D30" s="216"/>
      <c r="E30" s="216"/>
      <c r="F30" s="216"/>
      <c r="G30" s="216"/>
      <c r="H30" s="217"/>
      <c r="I30" s="217"/>
      <c r="J30" s="217"/>
      <c r="K30" s="217"/>
      <c r="L30" s="217"/>
      <c r="M30" s="218"/>
      <c r="N30" s="40"/>
    </row>
    <row r="31" spans="1:14" ht="15.75" thickBot="1">
      <c r="A31" s="219"/>
      <c r="B31" s="220"/>
      <c r="C31" s="221"/>
      <c r="D31" s="222"/>
      <c r="E31" s="222"/>
      <c r="F31" s="222"/>
      <c r="G31" s="222"/>
      <c r="H31" s="223"/>
      <c r="I31" s="223"/>
      <c r="J31" s="223"/>
      <c r="K31" s="223"/>
      <c r="L31" s="223"/>
      <c r="M31" s="224"/>
      <c r="N31" s="40"/>
    </row>
    <row r="32" spans="1:14" ht="16.5" thickBot="1">
      <c r="A32" s="391" t="s">
        <v>33</v>
      </c>
      <c r="B32" s="392"/>
      <c r="C32" s="203">
        <f>IF(SUM(C6:C31)=0,"",SUM(C6:C31))</f>
      </c>
      <c r="D32" s="204">
        <f aca="true" t="shared" si="0" ref="D32:M32">IF(SUM(D6:D31)=0,"",SUM(D6:D31))</f>
      </c>
      <c r="E32" s="204">
        <f t="shared" si="0"/>
      </c>
      <c r="F32" s="204">
        <f t="shared" si="0"/>
      </c>
      <c r="G32" s="204">
        <f t="shared" si="0"/>
      </c>
      <c r="H32" s="205">
        <f t="shared" si="0"/>
      </c>
      <c r="I32" s="205">
        <f t="shared" si="0"/>
      </c>
      <c r="J32" s="205">
        <f t="shared" si="0"/>
      </c>
      <c r="K32" s="205">
        <f t="shared" si="0"/>
      </c>
      <c r="L32" s="205">
        <f t="shared" si="0"/>
      </c>
      <c r="M32" s="206">
        <f t="shared" si="0"/>
      </c>
      <c r="N32" s="40"/>
    </row>
    <row r="33" spans="1:14" ht="15">
      <c r="A33" s="40"/>
      <c r="B33" s="40"/>
      <c r="C33" s="40"/>
      <c r="D33" s="40"/>
      <c r="E33" s="40"/>
      <c r="F33" s="40"/>
      <c r="G33" s="40"/>
      <c r="H33" s="40"/>
      <c r="I33" s="40"/>
      <c r="J33" s="40"/>
      <c r="K33" s="40"/>
      <c r="L33" s="40"/>
      <c r="M33" s="40"/>
      <c r="N33" s="4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sheetData>
  <sheetProtection sheet="1" objects="1" scenarios="1"/>
  <mergeCells count="1">
    <mergeCell ref="A32:B32"/>
  </mergeCells>
  <printOptions/>
  <pageMargins left="0.5905511811023623" right="0.5905511811023623" top="0.5905511811023623" bottom="0.7874015748031497" header="0" footer="0.3937007874015748"/>
  <pageSetup blackAndWhite="1" fitToHeight="1" fitToWidth="1" horizontalDpi="600" verticalDpi="600" orientation="landscape" paperSize="9" scale="94" r:id="rId1"/>
  <headerFooter alignWithMargins="0">
    <oddFooter>&amp;L&amp;"Arial,Kursiv"&amp;8© Wolfgang Harasleben&amp;R&amp;"Arial,Kursiv"&amp;8&amp;D - &amp;T</oddFooter>
  </headerFooter>
</worksheet>
</file>

<file path=xl/worksheets/sheet11.xml><?xml version="1.0" encoding="utf-8"?>
<worksheet xmlns="http://schemas.openxmlformats.org/spreadsheetml/2006/main" xmlns:r="http://schemas.openxmlformats.org/officeDocument/2006/relationships">
  <sheetPr>
    <tabColor indexed="8"/>
    <pageSetUpPr fitToPage="1"/>
  </sheetPr>
  <dimension ref="A1:N33"/>
  <sheetViews>
    <sheetView showGridLines="0" showRowColHeaders="0" zoomScale="95" zoomScaleNormal="95" workbookViewId="0" topLeftCell="A1">
      <pane xSplit="2" ySplit="5" topLeftCell="C6" activePane="bottomRight" state="frozen"/>
      <selection pane="topLeft" activeCell="D6" sqref="D6:F6"/>
      <selection pane="topRight" activeCell="D6" sqref="D6:F6"/>
      <selection pane="bottomLeft" activeCell="D6" sqref="D6:F6"/>
      <selection pane="bottomRight" activeCell="A6" sqref="A6"/>
    </sheetView>
  </sheetViews>
  <sheetFormatPr defaultColWidth="11.5546875" defaultRowHeight="15" zeroHeight="1"/>
  <cols>
    <col min="1" max="1" width="7.77734375" style="24" customWidth="1"/>
    <col min="2" max="2" width="4.77734375" style="24" customWidth="1"/>
    <col min="3" max="13" width="8.99609375" style="24" customWidth="1"/>
    <col min="14" max="14" width="2.77734375" style="24" customWidth="1"/>
    <col min="15" max="16384" width="0" style="24" hidden="1" customWidth="1"/>
  </cols>
  <sheetData>
    <row r="1" spans="1:14" ht="24.75">
      <c r="A1" s="41" t="s">
        <v>149</v>
      </c>
      <c r="N1" s="40"/>
    </row>
    <row r="2" ht="7.5" customHeight="1">
      <c r="N2" s="40"/>
    </row>
    <row r="3" spans="1:14" ht="15">
      <c r="A3" s="24" t="s">
        <v>196</v>
      </c>
      <c r="C3" s="24">
        <f>IF(OR(Betrieb!$D$14="",Betrieb!$G$14=""),"",Betrieb!$D$14&amp;Betrieb!$F$14&amp;MID(Betrieb!$G$14,3,2))</f>
      </c>
      <c r="L3" s="24" t="s">
        <v>109</v>
      </c>
      <c r="N3" s="40"/>
    </row>
    <row r="4" ht="21.75" customHeight="1">
      <c r="N4" s="40"/>
    </row>
    <row r="5" spans="1:14" ht="38.25">
      <c r="A5" s="201" t="s">
        <v>0</v>
      </c>
      <c r="B5" s="202" t="s">
        <v>110</v>
      </c>
      <c r="C5" s="258" t="s">
        <v>146</v>
      </c>
      <c r="D5" s="253" t="s">
        <v>147</v>
      </c>
      <c r="E5" s="253" t="s">
        <v>148</v>
      </c>
      <c r="F5" s="253"/>
      <c r="G5" s="254"/>
      <c r="H5" s="255"/>
      <c r="I5" s="256"/>
      <c r="J5" s="255"/>
      <c r="K5" s="256"/>
      <c r="L5" s="256"/>
      <c r="M5" s="257"/>
      <c r="N5" s="40"/>
    </row>
    <row r="6" spans="1:14" ht="15">
      <c r="A6" s="207"/>
      <c r="B6" s="208"/>
      <c r="C6" s="209"/>
      <c r="D6" s="210"/>
      <c r="E6" s="210"/>
      <c r="F6" s="210"/>
      <c r="G6" s="210"/>
      <c r="H6" s="211"/>
      <c r="I6" s="211"/>
      <c r="J6" s="211"/>
      <c r="K6" s="211"/>
      <c r="L6" s="211"/>
      <c r="M6" s="212"/>
      <c r="N6" s="40"/>
    </row>
    <row r="7" spans="1:14" ht="15">
      <c r="A7" s="213"/>
      <c r="B7" s="214"/>
      <c r="C7" s="215"/>
      <c r="D7" s="216"/>
      <c r="E7" s="216"/>
      <c r="F7" s="216"/>
      <c r="G7" s="216"/>
      <c r="H7" s="217"/>
      <c r="I7" s="217"/>
      <c r="J7" s="217"/>
      <c r="K7" s="217"/>
      <c r="L7" s="217"/>
      <c r="M7" s="218"/>
      <c r="N7" s="40"/>
    </row>
    <row r="8" spans="1:14" ht="15">
      <c r="A8" s="213"/>
      <c r="B8" s="214"/>
      <c r="C8" s="215"/>
      <c r="D8" s="216"/>
      <c r="E8" s="216"/>
      <c r="F8" s="216"/>
      <c r="G8" s="216"/>
      <c r="H8" s="217"/>
      <c r="I8" s="217"/>
      <c r="J8" s="217"/>
      <c r="K8" s="217"/>
      <c r="L8" s="217"/>
      <c r="M8" s="218"/>
      <c r="N8" s="40"/>
    </row>
    <row r="9" spans="1:14" ht="15">
      <c r="A9" s="213"/>
      <c r="B9" s="214"/>
      <c r="C9" s="215"/>
      <c r="D9" s="216"/>
      <c r="E9" s="216"/>
      <c r="F9" s="216"/>
      <c r="G9" s="216"/>
      <c r="H9" s="217"/>
      <c r="I9" s="217"/>
      <c r="J9" s="217"/>
      <c r="K9" s="217"/>
      <c r="L9" s="217"/>
      <c r="M9" s="218"/>
      <c r="N9" s="40"/>
    </row>
    <row r="10" spans="1:14" ht="15">
      <c r="A10" s="213"/>
      <c r="B10" s="214"/>
      <c r="C10" s="215"/>
      <c r="D10" s="216"/>
      <c r="E10" s="216"/>
      <c r="F10" s="216"/>
      <c r="G10" s="216"/>
      <c r="H10" s="217"/>
      <c r="I10" s="217"/>
      <c r="J10" s="217"/>
      <c r="K10" s="217"/>
      <c r="L10" s="217"/>
      <c r="M10" s="218"/>
      <c r="N10" s="40"/>
    </row>
    <row r="11" spans="1:14" ht="15">
      <c r="A11" s="213"/>
      <c r="B11" s="214"/>
      <c r="C11" s="215"/>
      <c r="D11" s="216"/>
      <c r="E11" s="216"/>
      <c r="F11" s="216"/>
      <c r="G11" s="216"/>
      <c r="H11" s="217"/>
      <c r="I11" s="217"/>
      <c r="J11" s="217"/>
      <c r="K11" s="217"/>
      <c r="L11" s="217"/>
      <c r="M11" s="218"/>
      <c r="N11" s="40"/>
    </row>
    <row r="12" spans="1:14" ht="15">
      <c r="A12" s="213"/>
      <c r="B12" s="214"/>
      <c r="C12" s="215"/>
      <c r="D12" s="216"/>
      <c r="E12" s="216"/>
      <c r="F12" s="216"/>
      <c r="G12" s="216"/>
      <c r="H12" s="217"/>
      <c r="I12" s="217"/>
      <c r="J12" s="217"/>
      <c r="K12" s="217"/>
      <c r="L12" s="217"/>
      <c r="M12" s="218"/>
      <c r="N12" s="40"/>
    </row>
    <row r="13" spans="1:14" ht="15">
      <c r="A13" s="213"/>
      <c r="B13" s="214"/>
      <c r="C13" s="215"/>
      <c r="D13" s="216"/>
      <c r="E13" s="216"/>
      <c r="F13" s="216"/>
      <c r="G13" s="216"/>
      <c r="H13" s="217"/>
      <c r="I13" s="217"/>
      <c r="J13" s="217"/>
      <c r="K13" s="217"/>
      <c r="L13" s="217"/>
      <c r="M13" s="218"/>
      <c r="N13" s="40"/>
    </row>
    <row r="14" spans="1:14" ht="15">
      <c r="A14" s="213"/>
      <c r="B14" s="214"/>
      <c r="C14" s="215"/>
      <c r="D14" s="216"/>
      <c r="E14" s="216"/>
      <c r="F14" s="216"/>
      <c r="G14" s="216"/>
      <c r="H14" s="217"/>
      <c r="I14" s="217"/>
      <c r="J14" s="217"/>
      <c r="K14" s="217"/>
      <c r="L14" s="217"/>
      <c r="M14" s="218"/>
      <c r="N14" s="40"/>
    </row>
    <row r="15" spans="1:14" ht="15">
      <c r="A15" s="213"/>
      <c r="B15" s="214"/>
      <c r="C15" s="215"/>
      <c r="D15" s="216"/>
      <c r="E15" s="216"/>
      <c r="F15" s="216"/>
      <c r="G15" s="216"/>
      <c r="H15" s="217"/>
      <c r="I15" s="217"/>
      <c r="J15" s="217"/>
      <c r="K15" s="217"/>
      <c r="L15" s="217"/>
      <c r="M15" s="218"/>
      <c r="N15" s="40"/>
    </row>
    <row r="16" spans="1:14" ht="15">
      <c r="A16" s="213"/>
      <c r="B16" s="214"/>
      <c r="C16" s="215"/>
      <c r="D16" s="216"/>
      <c r="E16" s="216"/>
      <c r="F16" s="216"/>
      <c r="G16" s="216"/>
      <c r="H16" s="217"/>
      <c r="I16" s="217"/>
      <c r="J16" s="217"/>
      <c r="K16" s="217"/>
      <c r="L16" s="217"/>
      <c r="M16" s="218"/>
      <c r="N16" s="40"/>
    </row>
    <row r="17" spans="1:14" ht="15">
      <c r="A17" s="213"/>
      <c r="B17" s="214"/>
      <c r="C17" s="215"/>
      <c r="D17" s="216"/>
      <c r="E17" s="216"/>
      <c r="F17" s="216"/>
      <c r="G17" s="216"/>
      <c r="H17" s="217"/>
      <c r="I17" s="217"/>
      <c r="J17" s="217"/>
      <c r="K17" s="217"/>
      <c r="L17" s="217"/>
      <c r="M17" s="218"/>
      <c r="N17" s="40"/>
    </row>
    <row r="18" spans="1:14" ht="15">
      <c r="A18" s="213"/>
      <c r="B18" s="214"/>
      <c r="C18" s="215"/>
      <c r="D18" s="216"/>
      <c r="E18" s="216"/>
      <c r="F18" s="216"/>
      <c r="G18" s="216"/>
      <c r="H18" s="217"/>
      <c r="I18" s="217"/>
      <c r="J18" s="217"/>
      <c r="K18" s="217"/>
      <c r="L18" s="217"/>
      <c r="M18" s="218"/>
      <c r="N18" s="40"/>
    </row>
    <row r="19" spans="1:14" ht="15">
      <c r="A19" s="213"/>
      <c r="B19" s="214"/>
      <c r="C19" s="215"/>
      <c r="D19" s="216"/>
      <c r="E19" s="216"/>
      <c r="F19" s="216"/>
      <c r="G19" s="216"/>
      <c r="H19" s="217"/>
      <c r="I19" s="217"/>
      <c r="J19" s="217"/>
      <c r="K19" s="217"/>
      <c r="L19" s="217"/>
      <c r="M19" s="218"/>
      <c r="N19" s="40"/>
    </row>
    <row r="20" spans="1:14" ht="15">
      <c r="A20" s="213"/>
      <c r="B20" s="214"/>
      <c r="C20" s="215"/>
      <c r="D20" s="216"/>
      <c r="E20" s="216"/>
      <c r="F20" s="216"/>
      <c r="G20" s="216"/>
      <c r="H20" s="217"/>
      <c r="I20" s="217"/>
      <c r="J20" s="217"/>
      <c r="K20" s="217"/>
      <c r="L20" s="217"/>
      <c r="M20" s="218"/>
      <c r="N20" s="40"/>
    </row>
    <row r="21" spans="1:14" ht="15">
      <c r="A21" s="213"/>
      <c r="B21" s="214"/>
      <c r="C21" s="215"/>
      <c r="D21" s="216"/>
      <c r="E21" s="216"/>
      <c r="F21" s="216"/>
      <c r="G21" s="216"/>
      <c r="H21" s="217"/>
      <c r="I21" s="217"/>
      <c r="J21" s="217"/>
      <c r="K21" s="217"/>
      <c r="L21" s="217"/>
      <c r="M21" s="218"/>
      <c r="N21" s="40"/>
    </row>
    <row r="22" spans="1:14" ht="15">
      <c r="A22" s="213"/>
      <c r="B22" s="214"/>
      <c r="C22" s="215"/>
      <c r="D22" s="216"/>
      <c r="E22" s="216"/>
      <c r="F22" s="216"/>
      <c r="G22" s="216"/>
      <c r="H22" s="217"/>
      <c r="I22" s="217"/>
      <c r="J22" s="217"/>
      <c r="K22" s="217"/>
      <c r="L22" s="217"/>
      <c r="M22" s="218"/>
      <c r="N22" s="40"/>
    </row>
    <row r="23" spans="1:14" ht="15">
      <c r="A23" s="213"/>
      <c r="B23" s="214"/>
      <c r="C23" s="215"/>
      <c r="D23" s="216"/>
      <c r="E23" s="216"/>
      <c r="F23" s="216"/>
      <c r="G23" s="216"/>
      <c r="H23" s="217"/>
      <c r="I23" s="217"/>
      <c r="J23" s="217"/>
      <c r="K23" s="217"/>
      <c r="L23" s="217"/>
      <c r="M23" s="218"/>
      <c r="N23" s="40"/>
    </row>
    <row r="24" spans="1:14" ht="15">
      <c r="A24" s="213"/>
      <c r="B24" s="214"/>
      <c r="C24" s="215"/>
      <c r="D24" s="216"/>
      <c r="E24" s="216"/>
      <c r="F24" s="216"/>
      <c r="G24" s="216"/>
      <c r="H24" s="217"/>
      <c r="I24" s="217"/>
      <c r="J24" s="217"/>
      <c r="K24" s="217"/>
      <c r="L24" s="217"/>
      <c r="M24" s="218"/>
      <c r="N24" s="40"/>
    </row>
    <row r="25" spans="1:14" ht="15">
      <c r="A25" s="213"/>
      <c r="B25" s="214"/>
      <c r="C25" s="215"/>
      <c r="D25" s="216"/>
      <c r="E25" s="216"/>
      <c r="F25" s="216"/>
      <c r="G25" s="216"/>
      <c r="H25" s="217"/>
      <c r="I25" s="217"/>
      <c r="J25" s="217"/>
      <c r="K25" s="217"/>
      <c r="L25" s="217"/>
      <c r="M25" s="218"/>
      <c r="N25" s="40"/>
    </row>
    <row r="26" spans="1:14" ht="15">
      <c r="A26" s="213"/>
      <c r="B26" s="214"/>
      <c r="C26" s="215"/>
      <c r="D26" s="216"/>
      <c r="E26" s="216"/>
      <c r="F26" s="216"/>
      <c r="G26" s="216"/>
      <c r="H26" s="217"/>
      <c r="I26" s="217"/>
      <c r="J26" s="217"/>
      <c r="K26" s="217"/>
      <c r="L26" s="217"/>
      <c r="M26" s="218"/>
      <c r="N26" s="40"/>
    </row>
    <row r="27" spans="1:14" ht="15">
      <c r="A27" s="213"/>
      <c r="B27" s="214"/>
      <c r="C27" s="215"/>
      <c r="D27" s="216"/>
      <c r="E27" s="216"/>
      <c r="F27" s="216"/>
      <c r="G27" s="216"/>
      <c r="H27" s="217"/>
      <c r="I27" s="217"/>
      <c r="J27" s="217"/>
      <c r="K27" s="217"/>
      <c r="L27" s="217"/>
      <c r="M27" s="218"/>
      <c r="N27" s="40"/>
    </row>
    <row r="28" spans="1:14" ht="15">
      <c r="A28" s="213"/>
      <c r="B28" s="214"/>
      <c r="C28" s="215"/>
      <c r="D28" s="216"/>
      <c r="E28" s="216"/>
      <c r="F28" s="216"/>
      <c r="G28" s="216"/>
      <c r="H28" s="217"/>
      <c r="I28" s="217"/>
      <c r="J28" s="217"/>
      <c r="K28" s="217"/>
      <c r="L28" s="217"/>
      <c r="M28" s="218"/>
      <c r="N28" s="40"/>
    </row>
    <row r="29" spans="1:14" ht="15">
      <c r="A29" s="213"/>
      <c r="B29" s="214"/>
      <c r="C29" s="215"/>
      <c r="D29" s="216"/>
      <c r="E29" s="216"/>
      <c r="F29" s="216"/>
      <c r="G29" s="216"/>
      <c r="H29" s="217"/>
      <c r="I29" s="217"/>
      <c r="J29" s="217"/>
      <c r="K29" s="217"/>
      <c r="L29" s="217"/>
      <c r="M29" s="218"/>
      <c r="N29" s="40"/>
    </row>
    <row r="30" spans="1:14" ht="15">
      <c r="A30" s="213"/>
      <c r="B30" s="214"/>
      <c r="C30" s="215"/>
      <c r="D30" s="216"/>
      <c r="E30" s="216"/>
      <c r="F30" s="216"/>
      <c r="G30" s="216"/>
      <c r="H30" s="217"/>
      <c r="I30" s="217"/>
      <c r="J30" s="217"/>
      <c r="K30" s="217"/>
      <c r="L30" s="217"/>
      <c r="M30" s="218"/>
      <c r="N30" s="40"/>
    </row>
    <row r="31" spans="1:14" ht="15.75" thickBot="1">
      <c r="A31" s="219"/>
      <c r="B31" s="220"/>
      <c r="C31" s="221"/>
      <c r="D31" s="222"/>
      <c r="E31" s="222"/>
      <c r="F31" s="222"/>
      <c r="G31" s="222"/>
      <c r="H31" s="223"/>
      <c r="I31" s="223"/>
      <c r="J31" s="223"/>
      <c r="K31" s="223"/>
      <c r="L31" s="223"/>
      <c r="M31" s="224"/>
      <c r="N31" s="40"/>
    </row>
    <row r="32" spans="1:14" ht="16.5" thickBot="1">
      <c r="A32" s="391" t="s">
        <v>33</v>
      </c>
      <c r="B32" s="392"/>
      <c r="C32" s="203">
        <f>IF(SUM(C6:C31)=0,"",SUM(C6:C31))</f>
      </c>
      <c r="D32" s="204">
        <f aca="true" t="shared" si="0" ref="D32:M32">IF(SUM(D6:D31)=0,"",SUM(D6:D31))</f>
      </c>
      <c r="E32" s="204">
        <f t="shared" si="0"/>
      </c>
      <c r="F32" s="204">
        <f t="shared" si="0"/>
      </c>
      <c r="G32" s="204">
        <f t="shared" si="0"/>
      </c>
      <c r="H32" s="205">
        <f t="shared" si="0"/>
      </c>
      <c r="I32" s="205">
        <f t="shared" si="0"/>
      </c>
      <c r="J32" s="205">
        <f t="shared" si="0"/>
      </c>
      <c r="K32" s="205">
        <f t="shared" si="0"/>
      </c>
      <c r="L32" s="205">
        <f t="shared" si="0"/>
      </c>
      <c r="M32" s="206">
        <f t="shared" si="0"/>
      </c>
      <c r="N32" s="40"/>
    </row>
    <row r="33" spans="1:14" ht="15">
      <c r="A33" s="40"/>
      <c r="B33" s="40"/>
      <c r="C33" s="40"/>
      <c r="D33" s="40"/>
      <c r="E33" s="40"/>
      <c r="F33" s="40"/>
      <c r="G33" s="40"/>
      <c r="H33" s="40"/>
      <c r="I33" s="40"/>
      <c r="J33" s="40"/>
      <c r="K33" s="40"/>
      <c r="L33" s="40"/>
      <c r="M33" s="40"/>
      <c r="N33" s="4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sheetData>
  <sheetProtection sheet="1" objects="1" scenarios="1"/>
  <mergeCells count="1">
    <mergeCell ref="A32:B32"/>
  </mergeCells>
  <printOptions/>
  <pageMargins left="0.5905511811023623" right="0.5905511811023623" top="0.5905511811023623" bottom="0.7874015748031497" header="0" footer="0.3937007874015748"/>
  <pageSetup blackAndWhite="1" fitToHeight="1" fitToWidth="1" horizontalDpi="600" verticalDpi="600" orientation="landscape" paperSize="9" scale="94" r:id="rId1"/>
  <headerFooter alignWithMargins="0">
    <oddFooter>&amp;L&amp;"Arial,Kursiv"&amp;8© Wolfgang Harasleben&amp;R&amp;"Arial,Kursiv"&amp;8&amp;D - &amp;T</oddFooter>
  </headerFooter>
</worksheet>
</file>

<file path=xl/worksheets/sheet12.xml><?xml version="1.0" encoding="utf-8"?>
<worksheet xmlns="http://schemas.openxmlformats.org/spreadsheetml/2006/main" xmlns:r="http://schemas.openxmlformats.org/officeDocument/2006/relationships">
  <sheetPr>
    <tabColor indexed="10"/>
    <pageSetUpPr fitToPage="1"/>
  </sheetPr>
  <dimension ref="A1:N33"/>
  <sheetViews>
    <sheetView showGridLines="0" showRowColHeaders="0" zoomScale="95" zoomScaleNormal="95" workbookViewId="0" topLeftCell="A1">
      <pane xSplit="2" ySplit="5" topLeftCell="C6" activePane="bottomRight" state="frozen"/>
      <selection pane="topLeft" activeCell="D6" sqref="D6:F6"/>
      <selection pane="topRight" activeCell="D6" sqref="D6:F6"/>
      <selection pane="bottomLeft" activeCell="D6" sqref="D6:F6"/>
      <selection pane="bottomRight" activeCell="A6" sqref="A6"/>
    </sheetView>
  </sheetViews>
  <sheetFormatPr defaultColWidth="11.5546875" defaultRowHeight="15" zeroHeight="1"/>
  <cols>
    <col min="1" max="1" width="7.77734375" style="24" customWidth="1"/>
    <col min="2" max="2" width="4.77734375" style="24" customWidth="1"/>
    <col min="3" max="13" width="8.99609375" style="24" customWidth="1"/>
    <col min="14" max="14" width="2.77734375" style="24" customWidth="1"/>
    <col min="15" max="16384" width="0" style="24" hidden="1" customWidth="1"/>
  </cols>
  <sheetData>
    <row r="1" spans="1:14" ht="24.75">
      <c r="A1" s="41" t="s">
        <v>117</v>
      </c>
      <c r="N1" s="40"/>
    </row>
    <row r="2" ht="7.5" customHeight="1">
      <c r="N2" s="40"/>
    </row>
    <row r="3" spans="1:14" ht="15">
      <c r="A3" s="24" t="s">
        <v>196</v>
      </c>
      <c r="B3" s="24">
        <f>IF(OR(Betrieb!$D$14="",Betrieb!$G$14=""),"",Betrieb!$D$14&amp;Betrieb!$F$14&amp;MID(Betrieb!$G$14,3,2))</f>
      </c>
      <c r="L3" s="24" t="s">
        <v>109</v>
      </c>
      <c r="N3" s="40"/>
    </row>
    <row r="4" ht="21.75" customHeight="1">
      <c r="N4" s="40"/>
    </row>
    <row r="5" spans="1:14" ht="25.5">
      <c r="A5" s="201" t="s">
        <v>0</v>
      </c>
      <c r="B5" s="202" t="s">
        <v>110</v>
      </c>
      <c r="C5" s="252" t="s">
        <v>118</v>
      </c>
      <c r="D5" s="254" t="s">
        <v>119</v>
      </c>
      <c r="E5" s="253" t="s">
        <v>120</v>
      </c>
      <c r="F5" s="253" t="s">
        <v>121</v>
      </c>
      <c r="G5" s="254" t="s">
        <v>122</v>
      </c>
      <c r="H5" s="255" t="s">
        <v>64</v>
      </c>
      <c r="I5" s="256" t="s">
        <v>123</v>
      </c>
      <c r="J5" s="255" t="s">
        <v>124</v>
      </c>
      <c r="K5" s="256" t="s">
        <v>125</v>
      </c>
      <c r="L5" s="256" t="s">
        <v>127</v>
      </c>
      <c r="M5" s="257" t="s">
        <v>126</v>
      </c>
      <c r="N5" s="40"/>
    </row>
    <row r="6" spans="1:14" ht="15">
      <c r="A6" s="207"/>
      <c r="B6" s="208"/>
      <c r="C6" s="209"/>
      <c r="D6" s="210"/>
      <c r="E6" s="210"/>
      <c r="F6" s="210"/>
      <c r="G6" s="210"/>
      <c r="H6" s="211"/>
      <c r="I6" s="211"/>
      <c r="J6" s="211"/>
      <c r="K6" s="211"/>
      <c r="L6" s="211"/>
      <c r="M6" s="212"/>
      <c r="N6" s="40"/>
    </row>
    <row r="7" spans="1:14" ht="15">
      <c r="A7" s="213"/>
      <c r="B7" s="214"/>
      <c r="C7" s="215"/>
      <c r="D7" s="216"/>
      <c r="E7" s="216"/>
      <c r="F7" s="216"/>
      <c r="G7" s="216"/>
      <c r="H7" s="217"/>
      <c r="I7" s="217"/>
      <c r="J7" s="217"/>
      <c r="K7" s="217"/>
      <c r="L7" s="217"/>
      <c r="M7" s="218"/>
      <c r="N7" s="40"/>
    </row>
    <row r="8" spans="1:14" ht="15">
      <c r="A8" s="213"/>
      <c r="B8" s="214"/>
      <c r="C8" s="215"/>
      <c r="D8" s="216"/>
      <c r="E8" s="216"/>
      <c r="F8" s="216"/>
      <c r="G8" s="216"/>
      <c r="H8" s="217"/>
      <c r="I8" s="217"/>
      <c r="J8" s="217"/>
      <c r="K8" s="217"/>
      <c r="L8" s="217"/>
      <c r="M8" s="218"/>
      <c r="N8" s="40"/>
    </row>
    <row r="9" spans="1:14" ht="15">
      <c r="A9" s="213"/>
      <c r="B9" s="214"/>
      <c r="C9" s="215"/>
      <c r="D9" s="216"/>
      <c r="E9" s="216"/>
      <c r="F9" s="216"/>
      <c r="G9" s="216"/>
      <c r="H9" s="217"/>
      <c r="I9" s="217"/>
      <c r="J9" s="217"/>
      <c r="K9" s="217"/>
      <c r="L9" s="217"/>
      <c r="M9" s="218"/>
      <c r="N9" s="40"/>
    </row>
    <row r="10" spans="1:14" ht="15">
      <c r="A10" s="213"/>
      <c r="B10" s="214"/>
      <c r="C10" s="215"/>
      <c r="D10" s="216"/>
      <c r="E10" s="216"/>
      <c r="F10" s="216"/>
      <c r="G10" s="216"/>
      <c r="H10" s="217"/>
      <c r="I10" s="217"/>
      <c r="J10" s="217"/>
      <c r="K10" s="217"/>
      <c r="L10" s="217"/>
      <c r="M10" s="218"/>
      <c r="N10" s="40"/>
    </row>
    <row r="11" spans="1:14" ht="15">
      <c r="A11" s="213"/>
      <c r="B11" s="214"/>
      <c r="C11" s="215"/>
      <c r="D11" s="216"/>
      <c r="E11" s="216"/>
      <c r="F11" s="216"/>
      <c r="G11" s="216"/>
      <c r="H11" s="217"/>
      <c r="I11" s="217"/>
      <c r="J11" s="217"/>
      <c r="K11" s="217"/>
      <c r="L11" s="217"/>
      <c r="M11" s="218"/>
      <c r="N11" s="40"/>
    </row>
    <row r="12" spans="1:14" ht="15">
      <c r="A12" s="213"/>
      <c r="B12" s="214"/>
      <c r="C12" s="215"/>
      <c r="D12" s="216"/>
      <c r="E12" s="216"/>
      <c r="F12" s="216"/>
      <c r="G12" s="216"/>
      <c r="H12" s="217"/>
      <c r="I12" s="217"/>
      <c r="J12" s="217"/>
      <c r="K12" s="217"/>
      <c r="L12" s="217"/>
      <c r="M12" s="218"/>
      <c r="N12" s="40"/>
    </row>
    <row r="13" spans="1:14" ht="15">
      <c r="A13" s="213"/>
      <c r="B13" s="214"/>
      <c r="C13" s="215"/>
      <c r="D13" s="216"/>
      <c r="E13" s="216"/>
      <c r="F13" s="216"/>
      <c r="G13" s="216"/>
      <c r="H13" s="217"/>
      <c r="I13" s="217"/>
      <c r="J13" s="217"/>
      <c r="K13" s="217"/>
      <c r="L13" s="217"/>
      <c r="M13" s="218"/>
      <c r="N13" s="40"/>
    </row>
    <row r="14" spans="1:14" ht="15">
      <c r="A14" s="213"/>
      <c r="B14" s="214"/>
      <c r="C14" s="215"/>
      <c r="D14" s="216"/>
      <c r="E14" s="216"/>
      <c r="F14" s="216"/>
      <c r="G14" s="216"/>
      <c r="H14" s="217"/>
      <c r="I14" s="217"/>
      <c r="J14" s="217"/>
      <c r="K14" s="217"/>
      <c r="L14" s="217"/>
      <c r="M14" s="218"/>
      <c r="N14" s="40"/>
    </row>
    <row r="15" spans="1:14" ht="15">
      <c r="A15" s="213"/>
      <c r="B15" s="214"/>
      <c r="C15" s="215"/>
      <c r="D15" s="216"/>
      <c r="E15" s="216"/>
      <c r="F15" s="216"/>
      <c r="G15" s="216"/>
      <c r="H15" s="217"/>
      <c r="I15" s="217"/>
      <c r="J15" s="217"/>
      <c r="K15" s="217"/>
      <c r="L15" s="217"/>
      <c r="M15" s="218"/>
      <c r="N15" s="40"/>
    </row>
    <row r="16" spans="1:14" ht="15">
      <c r="A16" s="213"/>
      <c r="B16" s="214"/>
      <c r="C16" s="215"/>
      <c r="D16" s="216"/>
      <c r="E16" s="216"/>
      <c r="F16" s="216"/>
      <c r="G16" s="216"/>
      <c r="H16" s="217"/>
      <c r="I16" s="217"/>
      <c r="J16" s="217"/>
      <c r="K16" s="217"/>
      <c r="L16" s="217"/>
      <c r="M16" s="218"/>
      <c r="N16" s="40"/>
    </row>
    <row r="17" spans="1:14" ht="15">
      <c r="A17" s="213"/>
      <c r="B17" s="214"/>
      <c r="C17" s="215"/>
      <c r="D17" s="216"/>
      <c r="E17" s="216"/>
      <c r="F17" s="216"/>
      <c r="G17" s="216"/>
      <c r="H17" s="217"/>
      <c r="I17" s="217"/>
      <c r="J17" s="217"/>
      <c r="K17" s="217"/>
      <c r="L17" s="217"/>
      <c r="M17" s="218"/>
      <c r="N17" s="40"/>
    </row>
    <row r="18" spans="1:14" ht="15">
      <c r="A18" s="213"/>
      <c r="B18" s="214"/>
      <c r="C18" s="215"/>
      <c r="D18" s="216"/>
      <c r="E18" s="216"/>
      <c r="F18" s="216"/>
      <c r="G18" s="216"/>
      <c r="H18" s="217"/>
      <c r="I18" s="217"/>
      <c r="J18" s="217"/>
      <c r="K18" s="217"/>
      <c r="L18" s="217"/>
      <c r="M18" s="218"/>
      <c r="N18" s="40"/>
    </row>
    <row r="19" spans="1:14" ht="15">
      <c r="A19" s="213"/>
      <c r="B19" s="214"/>
      <c r="C19" s="215"/>
      <c r="D19" s="216"/>
      <c r="E19" s="216"/>
      <c r="F19" s="216"/>
      <c r="G19" s="216"/>
      <c r="H19" s="217"/>
      <c r="I19" s="217"/>
      <c r="J19" s="217"/>
      <c r="K19" s="217"/>
      <c r="L19" s="217"/>
      <c r="M19" s="218"/>
      <c r="N19" s="40"/>
    </row>
    <row r="20" spans="1:14" ht="15">
      <c r="A20" s="213"/>
      <c r="B20" s="214"/>
      <c r="C20" s="215"/>
      <c r="D20" s="216"/>
      <c r="E20" s="216"/>
      <c r="F20" s="216"/>
      <c r="G20" s="216"/>
      <c r="H20" s="217"/>
      <c r="I20" s="217"/>
      <c r="J20" s="217"/>
      <c r="K20" s="217"/>
      <c r="L20" s="217"/>
      <c r="M20" s="218"/>
      <c r="N20" s="40"/>
    </row>
    <row r="21" spans="1:14" ht="15">
      <c r="A21" s="213"/>
      <c r="B21" s="214"/>
      <c r="C21" s="215"/>
      <c r="D21" s="216"/>
      <c r="E21" s="216"/>
      <c r="F21" s="216"/>
      <c r="G21" s="216"/>
      <c r="H21" s="217"/>
      <c r="I21" s="217"/>
      <c r="J21" s="217"/>
      <c r="K21" s="217"/>
      <c r="L21" s="217"/>
      <c r="M21" s="218"/>
      <c r="N21" s="40"/>
    </row>
    <row r="22" spans="1:14" ht="15">
      <c r="A22" s="213"/>
      <c r="B22" s="214"/>
      <c r="C22" s="215"/>
      <c r="D22" s="216"/>
      <c r="E22" s="216"/>
      <c r="F22" s="216"/>
      <c r="G22" s="216"/>
      <c r="H22" s="217"/>
      <c r="I22" s="217"/>
      <c r="J22" s="217"/>
      <c r="K22" s="217"/>
      <c r="L22" s="217"/>
      <c r="M22" s="218"/>
      <c r="N22" s="40"/>
    </row>
    <row r="23" spans="1:14" ht="15">
      <c r="A23" s="213"/>
      <c r="B23" s="214"/>
      <c r="C23" s="215"/>
      <c r="D23" s="216"/>
      <c r="E23" s="216"/>
      <c r="F23" s="216"/>
      <c r="G23" s="216"/>
      <c r="H23" s="217"/>
      <c r="I23" s="217"/>
      <c r="J23" s="217"/>
      <c r="K23" s="217"/>
      <c r="L23" s="217"/>
      <c r="M23" s="218"/>
      <c r="N23" s="40"/>
    </row>
    <row r="24" spans="1:14" ht="15">
      <c r="A24" s="213"/>
      <c r="B24" s="214"/>
      <c r="C24" s="215"/>
      <c r="D24" s="216"/>
      <c r="E24" s="216"/>
      <c r="F24" s="216"/>
      <c r="G24" s="216"/>
      <c r="H24" s="217"/>
      <c r="I24" s="217"/>
      <c r="J24" s="217"/>
      <c r="K24" s="217"/>
      <c r="L24" s="217"/>
      <c r="M24" s="218"/>
      <c r="N24" s="40"/>
    </row>
    <row r="25" spans="1:14" ht="15">
      <c r="A25" s="213"/>
      <c r="B25" s="214"/>
      <c r="C25" s="215"/>
      <c r="D25" s="216"/>
      <c r="E25" s="216"/>
      <c r="F25" s="216"/>
      <c r="G25" s="216"/>
      <c r="H25" s="217"/>
      <c r="I25" s="217"/>
      <c r="J25" s="217"/>
      <c r="K25" s="217"/>
      <c r="L25" s="217"/>
      <c r="M25" s="218"/>
      <c r="N25" s="40"/>
    </row>
    <row r="26" spans="1:14" ht="15">
      <c r="A26" s="213"/>
      <c r="B26" s="214"/>
      <c r="C26" s="215"/>
      <c r="D26" s="216"/>
      <c r="E26" s="216"/>
      <c r="F26" s="216"/>
      <c r="G26" s="216"/>
      <c r="H26" s="217"/>
      <c r="I26" s="217"/>
      <c r="J26" s="217"/>
      <c r="K26" s="217"/>
      <c r="L26" s="217"/>
      <c r="M26" s="218"/>
      <c r="N26" s="40"/>
    </row>
    <row r="27" spans="1:14" ht="15">
      <c r="A27" s="213"/>
      <c r="B27" s="214"/>
      <c r="C27" s="215"/>
      <c r="D27" s="216"/>
      <c r="E27" s="216"/>
      <c r="F27" s="216"/>
      <c r="G27" s="216"/>
      <c r="H27" s="217"/>
      <c r="I27" s="217"/>
      <c r="J27" s="217"/>
      <c r="K27" s="217"/>
      <c r="L27" s="217"/>
      <c r="M27" s="218"/>
      <c r="N27" s="40"/>
    </row>
    <row r="28" spans="1:14" ht="15">
      <c r="A28" s="213"/>
      <c r="B28" s="214"/>
      <c r="C28" s="215"/>
      <c r="D28" s="216"/>
      <c r="E28" s="216"/>
      <c r="F28" s="216"/>
      <c r="G28" s="216"/>
      <c r="H28" s="217"/>
      <c r="I28" s="217"/>
      <c r="J28" s="217"/>
      <c r="K28" s="217"/>
      <c r="L28" s="217"/>
      <c r="M28" s="218"/>
      <c r="N28" s="40"/>
    </row>
    <row r="29" spans="1:14" ht="15">
      <c r="A29" s="213"/>
      <c r="B29" s="214"/>
      <c r="C29" s="215"/>
      <c r="D29" s="216"/>
      <c r="E29" s="216"/>
      <c r="F29" s="216"/>
      <c r="G29" s="216"/>
      <c r="H29" s="217"/>
      <c r="I29" s="217"/>
      <c r="J29" s="217"/>
      <c r="K29" s="217"/>
      <c r="L29" s="217"/>
      <c r="M29" s="218"/>
      <c r="N29" s="40"/>
    </row>
    <row r="30" spans="1:14" ht="15">
      <c r="A30" s="213"/>
      <c r="B30" s="214"/>
      <c r="C30" s="215"/>
      <c r="D30" s="216"/>
      <c r="E30" s="216"/>
      <c r="F30" s="216"/>
      <c r="G30" s="216"/>
      <c r="H30" s="217"/>
      <c r="I30" s="217"/>
      <c r="J30" s="217"/>
      <c r="K30" s="217"/>
      <c r="L30" s="217"/>
      <c r="M30" s="218"/>
      <c r="N30" s="40"/>
    </row>
    <row r="31" spans="1:14" ht="15.75" thickBot="1">
      <c r="A31" s="219"/>
      <c r="B31" s="220"/>
      <c r="C31" s="221"/>
      <c r="D31" s="222"/>
      <c r="E31" s="222"/>
      <c r="F31" s="222"/>
      <c r="G31" s="222"/>
      <c r="H31" s="223"/>
      <c r="I31" s="223"/>
      <c r="J31" s="223"/>
      <c r="K31" s="223"/>
      <c r="L31" s="223"/>
      <c r="M31" s="224"/>
      <c r="N31" s="40"/>
    </row>
    <row r="32" spans="1:14" ht="16.5" thickBot="1">
      <c r="A32" s="391" t="s">
        <v>33</v>
      </c>
      <c r="B32" s="392"/>
      <c r="C32" s="203">
        <f>IF(SUM(C6:C31)=0,"",SUM(C6:C31))</f>
      </c>
      <c r="D32" s="204">
        <f aca="true" t="shared" si="0" ref="D32:M32">IF(SUM(D6:D31)=0,"",SUM(D6:D31))</f>
      </c>
      <c r="E32" s="204">
        <f t="shared" si="0"/>
      </c>
      <c r="F32" s="204">
        <f t="shared" si="0"/>
      </c>
      <c r="G32" s="204">
        <f t="shared" si="0"/>
      </c>
      <c r="H32" s="205">
        <f t="shared" si="0"/>
      </c>
      <c r="I32" s="205">
        <f t="shared" si="0"/>
      </c>
      <c r="J32" s="205">
        <f t="shared" si="0"/>
      </c>
      <c r="K32" s="205">
        <f t="shared" si="0"/>
      </c>
      <c r="L32" s="205">
        <f t="shared" si="0"/>
      </c>
      <c r="M32" s="206">
        <f t="shared" si="0"/>
      </c>
      <c r="N32" s="40"/>
    </row>
    <row r="33" spans="1:14" ht="15">
      <c r="A33" s="40"/>
      <c r="B33" s="40"/>
      <c r="C33" s="40"/>
      <c r="D33" s="40"/>
      <c r="E33" s="40"/>
      <c r="F33" s="40"/>
      <c r="G33" s="40"/>
      <c r="H33" s="40"/>
      <c r="I33" s="40"/>
      <c r="J33" s="40"/>
      <c r="K33" s="40"/>
      <c r="L33" s="40"/>
      <c r="M33" s="40"/>
      <c r="N33" s="4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sheetData>
  <sheetProtection sheet="1" objects="1" scenarios="1"/>
  <mergeCells count="1">
    <mergeCell ref="A32:B32"/>
  </mergeCells>
  <printOptions/>
  <pageMargins left="0.5905511811023623" right="0.5905511811023623" top="0.5905511811023623" bottom="0.7874015748031497" header="0" footer="0.3937007874015748"/>
  <pageSetup blackAndWhite="1" fitToHeight="1" fitToWidth="1" horizontalDpi="600" verticalDpi="600" orientation="landscape" paperSize="9" scale="97" r:id="rId1"/>
  <headerFooter alignWithMargins="0">
    <oddFooter>&amp;L&amp;"Arial,Kursiv"&amp;8© Wolfgang Harasleben&amp;R&amp;"Arial,Kursiv"&amp;8&amp;D - &amp;T</oddFooter>
  </headerFooter>
</worksheet>
</file>

<file path=xl/worksheets/sheet13.xml><?xml version="1.0" encoding="utf-8"?>
<worksheet xmlns="http://schemas.openxmlformats.org/spreadsheetml/2006/main" xmlns:r="http://schemas.openxmlformats.org/officeDocument/2006/relationships">
  <sheetPr>
    <tabColor indexed="10"/>
    <pageSetUpPr fitToPage="1"/>
  </sheetPr>
  <dimension ref="A1:N33"/>
  <sheetViews>
    <sheetView showGridLines="0" showRowColHeaders="0" zoomScale="95" zoomScaleNormal="95" workbookViewId="0" topLeftCell="A1">
      <pane xSplit="2" ySplit="5" topLeftCell="C6" activePane="bottomRight" state="frozen"/>
      <selection pane="topLeft" activeCell="D6" sqref="D6:F6"/>
      <selection pane="topRight" activeCell="D6" sqref="D6:F6"/>
      <selection pane="bottomLeft" activeCell="D6" sqref="D6:F6"/>
      <selection pane="bottomRight" activeCell="A6" sqref="A6"/>
    </sheetView>
  </sheetViews>
  <sheetFormatPr defaultColWidth="11.5546875" defaultRowHeight="15" zeroHeight="1"/>
  <cols>
    <col min="1" max="1" width="7.77734375" style="24" customWidth="1"/>
    <col min="2" max="2" width="4.77734375" style="24" customWidth="1"/>
    <col min="3" max="13" width="8.99609375" style="24" customWidth="1"/>
    <col min="14" max="14" width="2.77734375" style="24" customWidth="1"/>
    <col min="15" max="16384" width="0" style="24" hidden="1" customWidth="1"/>
  </cols>
  <sheetData>
    <row r="1" spans="1:14" ht="24.75">
      <c r="A1" s="41" t="s">
        <v>117</v>
      </c>
      <c r="N1" s="40"/>
    </row>
    <row r="2" ht="7.5" customHeight="1">
      <c r="N2" s="40"/>
    </row>
    <row r="3" spans="1:14" ht="15">
      <c r="A3" s="24" t="s">
        <v>196</v>
      </c>
      <c r="B3" s="24">
        <f>IF(OR(Betrieb!$D$14="",Betrieb!$G$14=""),"",Betrieb!$D$14&amp;Betrieb!$F$14&amp;MID(Betrieb!$G$14,3,2))</f>
      </c>
      <c r="L3" s="24" t="s">
        <v>109</v>
      </c>
      <c r="N3" s="40"/>
    </row>
    <row r="4" ht="21.75" customHeight="1">
      <c r="N4" s="40"/>
    </row>
    <row r="5" spans="1:14" ht="25.5">
      <c r="A5" s="201" t="s">
        <v>0</v>
      </c>
      <c r="B5" s="202" t="s">
        <v>110</v>
      </c>
      <c r="C5" s="258" t="s">
        <v>128</v>
      </c>
      <c r="D5" s="253" t="s">
        <v>129</v>
      </c>
      <c r="E5" s="253" t="s">
        <v>130</v>
      </c>
      <c r="F5" s="253" t="s">
        <v>131</v>
      </c>
      <c r="G5" s="254" t="s">
        <v>132</v>
      </c>
      <c r="H5" s="255" t="s">
        <v>133</v>
      </c>
      <c r="I5" s="256" t="s">
        <v>134</v>
      </c>
      <c r="J5" s="255"/>
      <c r="K5" s="256"/>
      <c r="L5" s="256"/>
      <c r="M5" s="257"/>
      <c r="N5" s="40"/>
    </row>
    <row r="6" spans="1:14" ht="15">
      <c r="A6" s="207"/>
      <c r="B6" s="208"/>
      <c r="C6" s="209"/>
      <c r="D6" s="210"/>
      <c r="E6" s="210"/>
      <c r="F6" s="210"/>
      <c r="G6" s="210"/>
      <c r="H6" s="211"/>
      <c r="I6" s="211"/>
      <c r="J6" s="211"/>
      <c r="K6" s="211"/>
      <c r="L6" s="211"/>
      <c r="M6" s="212"/>
      <c r="N6" s="40"/>
    </row>
    <row r="7" spans="1:14" ht="15">
      <c r="A7" s="213"/>
      <c r="B7" s="214"/>
      <c r="C7" s="215"/>
      <c r="D7" s="216"/>
      <c r="E7" s="216"/>
      <c r="F7" s="216"/>
      <c r="G7" s="216"/>
      <c r="H7" s="217"/>
      <c r="I7" s="217"/>
      <c r="J7" s="217"/>
      <c r="K7" s="217"/>
      <c r="L7" s="217"/>
      <c r="M7" s="218"/>
      <c r="N7" s="40"/>
    </row>
    <row r="8" spans="1:14" ht="15">
      <c r="A8" s="213"/>
      <c r="B8" s="214"/>
      <c r="C8" s="215"/>
      <c r="D8" s="216"/>
      <c r="E8" s="216"/>
      <c r="F8" s="216"/>
      <c r="G8" s="216"/>
      <c r="H8" s="217"/>
      <c r="I8" s="217"/>
      <c r="J8" s="217"/>
      <c r="K8" s="217"/>
      <c r="L8" s="217"/>
      <c r="M8" s="218"/>
      <c r="N8" s="40"/>
    </row>
    <row r="9" spans="1:14" ht="15">
      <c r="A9" s="213"/>
      <c r="B9" s="214"/>
      <c r="C9" s="215"/>
      <c r="D9" s="216"/>
      <c r="E9" s="216"/>
      <c r="F9" s="216"/>
      <c r="G9" s="216"/>
      <c r="H9" s="217"/>
      <c r="I9" s="217"/>
      <c r="J9" s="217"/>
      <c r="K9" s="217"/>
      <c r="L9" s="217"/>
      <c r="M9" s="218"/>
      <c r="N9" s="40"/>
    </row>
    <row r="10" spans="1:14" ht="15">
      <c r="A10" s="213"/>
      <c r="B10" s="214"/>
      <c r="C10" s="215"/>
      <c r="D10" s="216"/>
      <c r="E10" s="216"/>
      <c r="F10" s="216"/>
      <c r="G10" s="216"/>
      <c r="H10" s="217"/>
      <c r="I10" s="217"/>
      <c r="J10" s="217"/>
      <c r="K10" s="217"/>
      <c r="L10" s="217"/>
      <c r="M10" s="218"/>
      <c r="N10" s="40"/>
    </row>
    <row r="11" spans="1:14" ht="15">
      <c r="A11" s="213"/>
      <c r="B11" s="214"/>
      <c r="C11" s="215"/>
      <c r="D11" s="216"/>
      <c r="E11" s="216"/>
      <c r="F11" s="216"/>
      <c r="G11" s="216"/>
      <c r="H11" s="217"/>
      <c r="I11" s="217"/>
      <c r="J11" s="217"/>
      <c r="K11" s="217"/>
      <c r="L11" s="217"/>
      <c r="M11" s="218"/>
      <c r="N11" s="40"/>
    </row>
    <row r="12" spans="1:14" ht="15">
      <c r="A12" s="213"/>
      <c r="B12" s="214"/>
      <c r="C12" s="215"/>
      <c r="D12" s="216"/>
      <c r="E12" s="216"/>
      <c r="F12" s="216"/>
      <c r="G12" s="216"/>
      <c r="H12" s="217"/>
      <c r="I12" s="217"/>
      <c r="J12" s="217"/>
      <c r="K12" s="217"/>
      <c r="L12" s="217"/>
      <c r="M12" s="218"/>
      <c r="N12" s="40"/>
    </row>
    <row r="13" spans="1:14" ht="15">
      <c r="A13" s="213"/>
      <c r="B13" s="214"/>
      <c r="C13" s="215"/>
      <c r="D13" s="216"/>
      <c r="E13" s="216"/>
      <c r="F13" s="216"/>
      <c r="G13" s="216"/>
      <c r="H13" s="217"/>
      <c r="I13" s="217"/>
      <c r="J13" s="217"/>
      <c r="K13" s="217"/>
      <c r="L13" s="217"/>
      <c r="M13" s="218"/>
      <c r="N13" s="40"/>
    </row>
    <row r="14" spans="1:14" ht="15">
      <c r="A14" s="213"/>
      <c r="B14" s="214"/>
      <c r="C14" s="215"/>
      <c r="D14" s="216"/>
      <c r="E14" s="216"/>
      <c r="F14" s="216"/>
      <c r="G14" s="216"/>
      <c r="H14" s="217"/>
      <c r="I14" s="217"/>
      <c r="J14" s="217"/>
      <c r="K14" s="217"/>
      <c r="L14" s="217"/>
      <c r="M14" s="218"/>
      <c r="N14" s="40"/>
    </row>
    <row r="15" spans="1:14" ht="15">
      <c r="A15" s="213"/>
      <c r="B15" s="214"/>
      <c r="C15" s="215"/>
      <c r="D15" s="216"/>
      <c r="E15" s="216"/>
      <c r="F15" s="216"/>
      <c r="G15" s="216"/>
      <c r="H15" s="217"/>
      <c r="I15" s="217"/>
      <c r="J15" s="217"/>
      <c r="K15" s="217"/>
      <c r="L15" s="217"/>
      <c r="M15" s="218"/>
      <c r="N15" s="40"/>
    </row>
    <row r="16" spans="1:14" ht="15">
      <c r="A16" s="213"/>
      <c r="B16" s="214"/>
      <c r="C16" s="215"/>
      <c r="D16" s="216"/>
      <c r="E16" s="216"/>
      <c r="F16" s="216"/>
      <c r="G16" s="216"/>
      <c r="H16" s="217"/>
      <c r="I16" s="217"/>
      <c r="J16" s="217"/>
      <c r="K16" s="217"/>
      <c r="L16" s="217"/>
      <c r="M16" s="218"/>
      <c r="N16" s="40"/>
    </row>
    <row r="17" spans="1:14" ht="15">
      <c r="A17" s="213"/>
      <c r="B17" s="214"/>
      <c r="C17" s="215"/>
      <c r="D17" s="216"/>
      <c r="E17" s="216"/>
      <c r="F17" s="216"/>
      <c r="G17" s="216"/>
      <c r="H17" s="217"/>
      <c r="I17" s="217"/>
      <c r="J17" s="217"/>
      <c r="K17" s="217"/>
      <c r="L17" s="217"/>
      <c r="M17" s="218"/>
      <c r="N17" s="40"/>
    </row>
    <row r="18" spans="1:14" ht="15">
      <c r="A18" s="213"/>
      <c r="B18" s="214"/>
      <c r="C18" s="215"/>
      <c r="D18" s="216"/>
      <c r="E18" s="216"/>
      <c r="F18" s="216"/>
      <c r="G18" s="216"/>
      <c r="H18" s="217"/>
      <c r="I18" s="217"/>
      <c r="J18" s="217"/>
      <c r="K18" s="217"/>
      <c r="L18" s="217"/>
      <c r="M18" s="218"/>
      <c r="N18" s="40"/>
    </row>
    <row r="19" spans="1:14" ht="15">
      <c r="A19" s="213"/>
      <c r="B19" s="214"/>
      <c r="C19" s="215"/>
      <c r="D19" s="216"/>
      <c r="E19" s="216"/>
      <c r="F19" s="216"/>
      <c r="G19" s="216"/>
      <c r="H19" s="217"/>
      <c r="I19" s="217"/>
      <c r="J19" s="217"/>
      <c r="K19" s="217"/>
      <c r="L19" s="217"/>
      <c r="M19" s="218"/>
      <c r="N19" s="40"/>
    </row>
    <row r="20" spans="1:14" ht="15">
      <c r="A20" s="213"/>
      <c r="B20" s="214"/>
      <c r="C20" s="215"/>
      <c r="D20" s="216"/>
      <c r="E20" s="216"/>
      <c r="F20" s="216"/>
      <c r="G20" s="216"/>
      <c r="H20" s="217"/>
      <c r="I20" s="217"/>
      <c r="J20" s="217"/>
      <c r="K20" s="217"/>
      <c r="L20" s="217"/>
      <c r="M20" s="218"/>
      <c r="N20" s="40"/>
    </row>
    <row r="21" spans="1:14" ht="15">
      <c r="A21" s="213"/>
      <c r="B21" s="214"/>
      <c r="C21" s="215"/>
      <c r="D21" s="216"/>
      <c r="E21" s="216"/>
      <c r="F21" s="216"/>
      <c r="G21" s="216"/>
      <c r="H21" s="217"/>
      <c r="I21" s="217"/>
      <c r="J21" s="217"/>
      <c r="K21" s="217"/>
      <c r="L21" s="217"/>
      <c r="M21" s="218"/>
      <c r="N21" s="40"/>
    </row>
    <row r="22" spans="1:14" ht="15">
      <c r="A22" s="213"/>
      <c r="B22" s="214"/>
      <c r="C22" s="215"/>
      <c r="D22" s="216"/>
      <c r="E22" s="216"/>
      <c r="F22" s="216"/>
      <c r="G22" s="216"/>
      <c r="H22" s="217"/>
      <c r="I22" s="217"/>
      <c r="J22" s="217"/>
      <c r="K22" s="217"/>
      <c r="L22" s="217"/>
      <c r="M22" s="218"/>
      <c r="N22" s="40"/>
    </row>
    <row r="23" spans="1:14" ht="15">
      <c r="A23" s="213"/>
      <c r="B23" s="214"/>
      <c r="C23" s="215"/>
      <c r="D23" s="216"/>
      <c r="E23" s="216"/>
      <c r="F23" s="216"/>
      <c r="G23" s="216"/>
      <c r="H23" s="217"/>
      <c r="I23" s="217"/>
      <c r="J23" s="217"/>
      <c r="K23" s="217"/>
      <c r="L23" s="217"/>
      <c r="M23" s="218"/>
      <c r="N23" s="40"/>
    </row>
    <row r="24" spans="1:14" ht="15">
      <c r="A24" s="213"/>
      <c r="B24" s="214"/>
      <c r="C24" s="215"/>
      <c r="D24" s="216"/>
      <c r="E24" s="216"/>
      <c r="F24" s="216"/>
      <c r="G24" s="216"/>
      <c r="H24" s="217"/>
      <c r="I24" s="217"/>
      <c r="J24" s="217"/>
      <c r="K24" s="217"/>
      <c r="L24" s="217"/>
      <c r="M24" s="218"/>
      <c r="N24" s="40"/>
    </row>
    <row r="25" spans="1:14" ht="15">
      <c r="A25" s="213"/>
      <c r="B25" s="214"/>
      <c r="C25" s="215"/>
      <c r="D25" s="216"/>
      <c r="E25" s="216"/>
      <c r="F25" s="216"/>
      <c r="G25" s="216"/>
      <c r="H25" s="217"/>
      <c r="I25" s="217"/>
      <c r="J25" s="217"/>
      <c r="K25" s="217"/>
      <c r="L25" s="217"/>
      <c r="M25" s="218"/>
      <c r="N25" s="40"/>
    </row>
    <row r="26" spans="1:14" ht="15">
      <c r="A26" s="213"/>
      <c r="B26" s="214"/>
      <c r="C26" s="215"/>
      <c r="D26" s="216"/>
      <c r="E26" s="216"/>
      <c r="F26" s="216"/>
      <c r="G26" s="216"/>
      <c r="H26" s="217"/>
      <c r="I26" s="217"/>
      <c r="J26" s="217"/>
      <c r="K26" s="217"/>
      <c r="L26" s="217"/>
      <c r="M26" s="218"/>
      <c r="N26" s="40"/>
    </row>
    <row r="27" spans="1:14" ht="15">
      <c r="A27" s="213"/>
      <c r="B27" s="214"/>
      <c r="C27" s="215"/>
      <c r="D27" s="216"/>
      <c r="E27" s="216"/>
      <c r="F27" s="216"/>
      <c r="G27" s="216"/>
      <c r="H27" s="217"/>
      <c r="I27" s="217"/>
      <c r="J27" s="217"/>
      <c r="K27" s="217"/>
      <c r="L27" s="217"/>
      <c r="M27" s="218"/>
      <c r="N27" s="40"/>
    </row>
    <row r="28" spans="1:14" ht="15">
      <c r="A28" s="213"/>
      <c r="B28" s="214"/>
      <c r="C28" s="215"/>
      <c r="D28" s="216"/>
      <c r="E28" s="216"/>
      <c r="F28" s="216"/>
      <c r="G28" s="216"/>
      <c r="H28" s="217"/>
      <c r="I28" s="217"/>
      <c r="J28" s="217"/>
      <c r="K28" s="217"/>
      <c r="L28" s="217"/>
      <c r="M28" s="218"/>
      <c r="N28" s="40"/>
    </row>
    <row r="29" spans="1:14" ht="15">
      <c r="A29" s="213"/>
      <c r="B29" s="214"/>
      <c r="C29" s="215"/>
      <c r="D29" s="216"/>
      <c r="E29" s="216"/>
      <c r="F29" s="216"/>
      <c r="G29" s="216"/>
      <c r="H29" s="217"/>
      <c r="I29" s="217"/>
      <c r="J29" s="217"/>
      <c r="K29" s="217"/>
      <c r="L29" s="217"/>
      <c r="M29" s="218"/>
      <c r="N29" s="40"/>
    </row>
    <row r="30" spans="1:14" ht="15">
      <c r="A30" s="213"/>
      <c r="B30" s="214"/>
      <c r="C30" s="215"/>
      <c r="D30" s="216"/>
      <c r="E30" s="216"/>
      <c r="F30" s="216"/>
      <c r="G30" s="216"/>
      <c r="H30" s="217"/>
      <c r="I30" s="217"/>
      <c r="J30" s="217"/>
      <c r="K30" s="217"/>
      <c r="L30" s="217"/>
      <c r="M30" s="218"/>
      <c r="N30" s="40"/>
    </row>
    <row r="31" spans="1:14" ht="15.75" thickBot="1">
      <c r="A31" s="219"/>
      <c r="B31" s="220"/>
      <c r="C31" s="221"/>
      <c r="D31" s="222"/>
      <c r="E31" s="222"/>
      <c r="F31" s="222"/>
      <c r="G31" s="222"/>
      <c r="H31" s="223"/>
      <c r="I31" s="223"/>
      <c r="J31" s="223"/>
      <c r="K31" s="223"/>
      <c r="L31" s="223"/>
      <c r="M31" s="224"/>
      <c r="N31" s="40"/>
    </row>
    <row r="32" spans="1:14" ht="16.5" thickBot="1">
      <c r="A32" s="391" t="s">
        <v>33</v>
      </c>
      <c r="B32" s="392"/>
      <c r="C32" s="203">
        <f>IF(SUM(C6:C31)=0,"",SUM(C6:C31))</f>
      </c>
      <c r="D32" s="204">
        <f aca="true" t="shared" si="0" ref="D32:M32">IF(SUM(D6:D31)=0,"",SUM(D6:D31))</f>
      </c>
      <c r="E32" s="204">
        <f t="shared" si="0"/>
      </c>
      <c r="F32" s="204">
        <f t="shared" si="0"/>
      </c>
      <c r="G32" s="204">
        <f t="shared" si="0"/>
      </c>
      <c r="H32" s="205">
        <f t="shared" si="0"/>
      </c>
      <c r="I32" s="205">
        <f t="shared" si="0"/>
      </c>
      <c r="J32" s="205">
        <f t="shared" si="0"/>
      </c>
      <c r="K32" s="205">
        <f t="shared" si="0"/>
      </c>
      <c r="L32" s="205">
        <f t="shared" si="0"/>
      </c>
      <c r="M32" s="206">
        <f t="shared" si="0"/>
      </c>
      <c r="N32" s="40"/>
    </row>
    <row r="33" spans="1:14" ht="15">
      <c r="A33" s="40"/>
      <c r="B33" s="40"/>
      <c r="C33" s="40"/>
      <c r="D33" s="40"/>
      <c r="E33" s="40"/>
      <c r="F33" s="40"/>
      <c r="G33" s="40"/>
      <c r="H33" s="40"/>
      <c r="I33" s="40"/>
      <c r="J33" s="40"/>
      <c r="K33" s="40"/>
      <c r="L33" s="40"/>
      <c r="M33" s="40"/>
      <c r="N33" s="4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sheetData>
  <sheetProtection sheet="1" objects="1" scenarios="1"/>
  <mergeCells count="1">
    <mergeCell ref="A32:B32"/>
  </mergeCells>
  <printOptions/>
  <pageMargins left="0.5905511811023623" right="0.5905511811023623" top="0.5905511811023623" bottom="0.7874015748031497" header="0" footer="0.3937007874015748"/>
  <pageSetup blackAndWhite="1" fitToHeight="1" fitToWidth="1" horizontalDpi="600" verticalDpi="600" orientation="landscape" paperSize="9" scale="97" r:id="rId1"/>
  <headerFooter alignWithMargins="0">
    <oddFooter>&amp;L&amp;"Arial,Kursiv"&amp;8© Wolfgang Harasleben&amp;R&amp;"Arial,Kursiv"&amp;8&amp;D - &amp;T</oddFooter>
  </headerFooter>
</worksheet>
</file>

<file path=xl/worksheets/sheet14.xml><?xml version="1.0" encoding="utf-8"?>
<worksheet xmlns="http://schemas.openxmlformats.org/spreadsheetml/2006/main" xmlns:r="http://schemas.openxmlformats.org/officeDocument/2006/relationships">
  <sheetPr>
    <tabColor indexed="12"/>
    <pageSetUpPr fitToPage="1"/>
  </sheetPr>
  <dimension ref="A1:N22"/>
  <sheetViews>
    <sheetView showGridLines="0" showRowColHeaders="0" zoomScale="95" zoomScaleNormal="95" workbookViewId="0" topLeftCell="A1">
      <pane xSplit="1" ySplit="5" topLeftCell="B6" activePane="bottomRight" state="frozen"/>
      <selection pane="topLeft" activeCell="D6" sqref="D6:F6"/>
      <selection pane="topRight" activeCell="D6" sqref="D6:F6"/>
      <selection pane="bottomLeft" activeCell="D6" sqref="D6:F6"/>
      <selection pane="bottomRight" activeCell="B6" sqref="B6"/>
    </sheetView>
  </sheetViews>
  <sheetFormatPr defaultColWidth="11.5546875" defaultRowHeight="15" zeroHeight="1"/>
  <cols>
    <col min="1" max="1" width="14.77734375" style="24" customWidth="1"/>
    <col min="2" max="3" width="7.77734375" style="24" customWidth="1"/>
    <col min="4" max="4" width="8.77734375" style="24" customWidth="1"/>
    <col min="5" max="6" width="7.77734375" style="24" customWidth="1"/>
    <col min="7" max="7" width="8.77734375" style="24" customWidth="1"/>
    <col min="8" max="9" width="7.77734375" style="24" customWidth="1"/>
    <col min="10" max="10" width="8.77734375" style="24" customWidth="1"/>
    <col min="11" max="12" width="7.77734375" style="24" customWidth="1"/>
    <col min="13" max="13" width="8.77734375" style="24" customWidth="1"/>
    <col min="14" max="14" width="2.77734375" style="24" customWidth="1"/>
    <col min="15" max="16384" width="0" style="24" hidden="1" customWidth="1"/>
  </cols>
  <sheetData>
    <row r="1" spans="1:14" ht="24.75">
      <c r="A1" s="41" t="s">
        <v>150</v>
      </c>
      <c r="N1" s="40"/>
    </row>
    <row r="2" spans="1:14" ht="15.75">
      <c r="A2" s="225" t="s">
        <v>151</v>
      </c>
      <c r="B2" s="226">
        <f>IF(OR(Betrieb!$D$14="",Betrieb!$G$14=""),"",Betrieb!$D$14&amp;Betrieb!$F$14&amp;MID(Betrieb!$G$14,3,2))</f>
      </c>
      <c r="N2" s="40"/>
    </row>
    <row r="3" ht="15">
      <c r="N3" s="40"/>
    </row>
    <row r="4" spans="1:14" ht="24.75" customHeight="1">
      <c r="A4" s="396" t="s">
        <v>152</v>
      </c>
      <c r="B4" s="398" t="s">
        <v>153</v>
      </c>
      <c r="C4" s="394"/>
      <c r="D4" s="399"/>
      <c r="E4" s="393" t="s">
        <v>154</v>
      </c>
      <c r="F4" s="394"/>
      <c r="G4" s="399"/>
      <c r="H4" s="393" t="s">
        <v>155</v>
      </c>
      <c r="I4" s="394"/>
      <c r="J4" s="399"/>
      <c r="K4" s="393" t="s">
        <v>156</v>
      </c>
      <c r="L4" s="394"/>
      <c r="M4" s="395"/>
      <c r="N4" s="40"/>
    </row>
    <row r="5" spans="1:14" ht="24.75" customHeight="1">
      <c r="A5" s="397"/>
      <c r="B5" s="227" t="s">
        <v>170</v>
      </c>
      <c r="C5" s="228" t="s">
        <v>171</v>
      </c>
      <c r="D5" s="229" t="s">
        <v>172</v>
      </c>
      <c r="E5" s="227" t="s">
        <v>170</v>
      </c>
      <c r="F5" s="228" t="s">
        <v>171</v>
      </c>
      <c r="G5" s="229" t="s">
        <v>172</v>
      </c>
      <c r="H5" s="227" t="s">
        <v>170</v>
      </c>
      <c r="I5" s="228" t="s">
        <v>171</v>
      </c>
      <c r="J5" s="229" t="s">
        <v>172</v>
      </c>
      <c r="K5" s="227" t="s">
        <v>170</v>
      </c>
      <c r="L5" s="228" t="s">
        <v>171</v>
      </c>
      <c r="M5" s="230" t="s">
        <v>172</v>
      </c>
      <c r="N5" s="40"/>
    </row>
    <row r="6" spans="1:14" ht="24.75" customHeight="1">
      <c r="A6" s="231" t="s">
        <v>165</v>
      </c>
      <c r="B6" s="243"/>
      <c r="C6" s="244"/>
      <c r="D6" s="170">
        <f>IF(AND(B6="",C6="",B6=0,C6=0),"",B6*C6)</f>
      </c>
      <c r="E6" s="249"/>
      <c r="F6" s="244"/>
      <c r="G6" s="170">
        <f aca="true" t="shared" si="0" ref="G6:G17">IF(AND(E6="",F6="",E6=0,F6=0),"",E6*F6)</f>
      </c>
      <c r="H6" s="249"/>
      <c r="I6" s="244"/>
      <c r="J6" s="170">
        <f aca="true" t="shared" si="1" ref="J6:J17">IF(AND(H6="",I6="",H6=0,I6=0),"",H6*I6)</f>
      </c>
      <c r="K6" s="249"/>
      <c r="L6" s="244"/>
      <c r="M6" s="232">
        <f>IF(AND(K6="",L6="",K6=0,L6=0),"",K6*L6)</f>
      </c>
      <c r="N6" s="40"/>
    </row>
    <row r="7" spans="1:14" ht="24.75" customHeight="1">
      <c r="A7" s="233" t="s">
        <v>166</v>
      </c>
      <c r="B7" s="245"/>
      <c r="C7" s="246"/>
      <c r="D7" s="171">
        <f aca="true" t="shared" si="2" ref="D7:D17">IF(AND(B7="",C7="",B7=0,C7=0),"",B7*C7)</f>
      </c>
      <c r="E7" s="250"/>
      <c r="F7" s="246"/>
      <c r="G7" s="171">
        <f t="shared" si="0"/>
      </c>
      <c r="H7" s="250"/>
      <c r="I7" s="246"/>
      <c r="J7" s="171">
        <f t="shared" si="1"/>
      </c>
      <c r="K7" s="250"/>
      <c r="L7" s="246"/>
      <c r="M7" s="234">
        <f aca="true" t="shared" si="3" ref="M7:M17">IF(AND(K7="",L7="",K7=0,L7=0),"",K7*L7)</f>
      </c>
      <c r="N7" s="40"/>
    </row>
    <row r="8" spans="1:14" ht="24.75" customHeight="1">
      <c r="A8" s="233" t="s">
        <v>167</v>
      </c>
      <c r="B8" s="245"/>
      <c r="C8" s="246"/>
      <c r="D8" s="171">
        <f t="shared" si="2"/>
      </c>
      <c r="E8" s="250"/>
      <c r="F8" s="246"/>
      <c r="G8" s="171">
        <f t="shared" si="0"/>
      </c>
      <c r="H8" s="250"/>
      <c r="I8" s="246"/>
      <c r="J8" s="171">
        <f t="shared" si="1"/>
      </c>
      <c r="K8" s="250"/>
      <c r="L8" s="246"/>
      <c r="M8" s="234">
        <f t="shared" si="3"/>
      </c>
      <c r="N8" s="40"/>
    </row>
    <row r="9" spans="1:14" ht="24.75" customHeight="1">
      <c r="A9" s="233" t="s">
        <v>157</v>
      </c>
      <c r="B9" s="245"/>
      <c r="C9" s="246"/>
      <c r="D9" s="171">
        <f t="shared" si="2"/>
      </c>
      <c r="E9" s="250"/>
      <c r="F9" s="246"/>
      <c r="G9" s="171">
        <f t="shared" si="0"/>
      </c>
      <c r="H9" s="250"/>
      <c r="I9" s="246"/>
      <c r="J9" s="171">
        <f t="shared" si="1"/>
      </c>
      <c r="K9" s="250"/>
      <c r="L9" s="246"/>
      <c r="M9" s="234">
        <f t="shared" si="3"/>
      </c>
      <c r="N9" s="40"/>
    </row>
    <row r="10" spans="1:14" ht="24.75" customHeight="1">
      <c r="A10" s="233" t="s">
        <v>197</v>
      </c>
      <c r="B10" s="245"/>
      <c r="C10" s="246"/>
      <c r="D10" s="171">
        <f t="shared" si="2"/>
      </c>
      <c r="E10" s="250"/>
      <c r="F10" s="246"/>
      <c r="G10" s="171">
        <f t="shared" si="0"/>
      </c>
      <c r="H10" s="250"/>
      <c r="I10" s="246"/>
      <c r="J10" s="171">
        <f t="shared" si="1"/>
      </c>
      <c r="K10" s="250"/>
      <c r="L10" s="246"/>
      <c r="M10" s="234">
        <f t="shared" si="3"/>
      </c>
      <c r="N10" s="40"/>
    </row>
    <row r="11" spans="1:14" ht="24.75" customHeight="1">
      <c r="A11" s="233" t="s">
        <v>158</v>
      </c>
      <c r="B11" s="245"/>
      <c r="C11" s="246"/>
      <c r="D11" s="171">
        <f t="shared" si="2"/>
      </c>
      <c r="E11" s="250"/>
      <c r="F11" s="246"/>
      <c r="G11" s="171">
        <f t="shared" si="0"/>
      </c>
      <c r="H11" s="250"/>
      <c r="I11" s="246"/>
      <c r="J11" s="171">
        <f t="shared" si="1"/>
      </c>
      <c r="K11" s="250"/>
      <c r="L11" s="246"/>
      <c r="M11" s="234">
        <f t="shared" si="3"/>
      </c>
      <c r="N11" s="40"/>
    </row>
    <row r="12" spans="1:14" ht="24.75" customHeight="1">
      <c r="A12" s="233" t="s">
        <v>159</v>
      </c>
      <c r="B12" s="245"/>
      <c r="C12" s="246"/>
      <c r="D12" s="171">
        <f t="shared" si="2"/>
      </c>
      <c r="E12" s="250"/>
      <c r="F12" s="246"/>
      <c r="G12" s="171">
        <f t="shared" si="0"/>
      </c>
      <c r="H12" s="250"/>
      <c r="I12" s="246"/>
      <c r="J12" s="171">
        <f t="shared" si="1"/>
      </c>
      <c r="K12" s="250"/>
      <c r="L12" s="246"/>
      <c r="M12" s="234">
        <f t="shared" si="3"/>
      </c>
      <c r="N12" s="40"/>
    </row>
    <row r="13" spans="1:14" ht="24.75" customHeight="1">
      <c r="A13" s="233" t="s">
        <v>160</v>
      </c>
      <c r="B13" s="245"/>
      <c r="C13" s="246"/>
      <c r="D13" s="171">
        <f t="shared" si="2"/>
      </c>
      <c r="E13" s="250"/>
      <c r="F13" s="246"/>
      <c r="G13" s="171">
        <f t="shared" si="0"/>
      </c>
      <c r="H13" s="250"/>
      <c r="I13" s="246"/>
      <c r="J13" s="171">
        <f t="shared" si="1"/>
      </c>
      <c r="K13" s="250"/>
      <c r="L13" s="246"/>
      <c r="M13" s="234">
        <f t="shared" si="3"/>
      </c>
      <c r="N13" s="40"/>
    </row>
    <row r="14" spans="1:14" ht="24.75" customHeight="1">
      <c r="A14" s="233" t="s">
        <v>161</v>
      </c>
      <c r="B14" s="245"/>
      <c r="C14" s="246"/>
      <c r="D14" s="171">
        <f t="shared" si="2"/>
      </c>
      <c r="E14" s="250"/>
      <c r="F14" s="246"/>
      <c r="G14" s="171">
        <f t="shared" si="0"/>
      </c>
      <c r="H14" s="250"/>
      <c r="I14" s="246"/>
      <c r="J14" s="171">
        <f t="shared" si="1"/>
      </c>
      <c r="K14" s="250"/>
      <c r="L14" s="246"/>
      <c r="M14" s="234">
        <f t="shared" si="3"/>
      </c>
      <c r="N14" s="40"/>
    </row>
    <row r="15" spans="1:14" ht="24.75" customHeight="1">
      <c r="A15" s="233" t="s">
        <v>162</v>
      </c>
      <c r="B15" s="245"/>
      <c r="C15" s="246"/>
      <c r="D15" s="171">
        <f t="shared" si="2"/>
      </c>
      <c r="E15" s="250"/>
      <c r="F15" s="246"/>
      <c r="G15" s="171">
        <f t="shared" si="0"/>
      </c>
      <c r="H15" s="250"/>
      <c r="I15" s="246"/>
      <c r="J15" s="171">
        <f t="shared" si="1"/>
      </c>
      <c r="K15" s="250"/>
      <c r="L15" s="246"/>
      <c r="M15" s="234">
        <f t="shared" si="3"/>
      </c>
      <c r="N15" s="40"/>
    </row>
    <row r="16" spans="1:14" ht="24.75" customHeight="1">
      <c r="A16" s="233" t="s">
        <v>163</v>
      </c>
      <c r="B16" s="245"/>
      <c r="C16" s="246"/>
      <c r="D16" s="171">
        <f t="shared" si="2"/>
      </c>
      <c r="E16" s="250"/>
      <c r="F16" s="246"/>
      <c r="G16" s="171">
        <f t="shared" si="0"/>
      </c>
      <c r="H16" s="250"/>
      <c r="I16" s="246"/>
      <c r="J16" s="171">
        <f t="shared" si="1"/>
      </c>
      <c r="K16" s="250"/>
      <c r="L16" s="246"/>
      <c r="M16" s="234">
        <f t="shared" si="3"/>
      </c>
      <c r="N16" s="40"/>
    </row>
    <row r="17" spans="1:14" ht="24.75" customHeight="1">
      <c r="A17" s="235" t="s">
        <v>164</v>
      </c>
      <c r="B17" s="247"/>
      <c r="C17" s="248"/>
      <c r="D17" s="236">
        <f t="shared" si="2"/>
      </c>
      <c r="E17" s="251"/>
      <c r="F17" s="248"/>
      <c r="G17" s="236">
        <f t="shared" si="0"/>
      </c>
      <c r="H17" s="251"/>
      <c r="I17" s="248"/>
      <c r="J17" s="236">
        <f t="shared" si="1"/>
      </c>
      <c r="K17" s="251"/>
      <c r="L17" s="248"/>
      <c r="M17" s="237">
        <f t="shared" si="3"/>
      </c>
      <c r="N17" s="40"/>
    </row>
    <row r="18" spans="1:14" ht="24.75" customHeight="1">
      <c r="A18" s="238" t="s">
        <v>33</v>
      </c>
      <c r="B18" s="239">
        <f>IF(SUM(B6:B17)=0,"",SUM(B6:B17))</f>
      </c>
      <c r="C18" s="240"/>
      <c r="D18" s="241">
        <f>IF(SUM(D6:D17)=0,"",SUM(D6:D17))</f>
      </c>
      <c r="E18" s="239">
        <f>IF(SUM(E6:E17)=0,"",SUM(E6:E17))</f>
      </c>
      <c r="F18" s="240"/>
      <c r="G18" s="241">
        <f>IF(SUM(G6:G17)=0,"",SUM(G6:G17))</f>
      </c>
      <c r="H18" s="239">
        <f>IF(SUM(H6:H17)=0,"",SUM(H6:H17))</f>
      </c>
      <c r="I18" s="240"/>
      <c r="J18" s="241">
        <f>IF(SUM(J6:J17)=0,"",SUM(J6:J17))</f>
      </c>
      <c r="K18" s="239">
        <f>IF(SUM(K6:K17)=0,"",SUM(K6:K17))</f>
      </c>
      <c r="L18" s="240"/>
      <c r="M18" s="242">
        <f>IF(SUM(M6:M17)=0,"",SUM(M6:M17))</f>
      </c>
      <c r="N18" s="40"/>
    </row>
    <row r="19" ht="15">
      <c r="N19" s="40"/>
    </row>
    <row r="20" spans="1:14" ht="15">
      <c r="A20" s="24" t="s">
        <v>168</v>
      </c>
      <c r="N20" s="40"/>
    </row>
    <row r="21" spans="1:14" ht="15.75">
      <c r="A21" s="24" t="s">
        <v>169</v>
      </c>
      <c r="N21" s="40"/>
    </row>
    <row r="22" spans="1:14" ht="15">
      <c r="A22" s="40"/>
      <c r="B22" s="40"/>
      <c r="C22" s="40"/>
      <c r="D22" s="40"/>
      <c r="E22" s="40"/>
      <c r="F22" s="40"/>
      <c r="G22" s="40"/>
      <c r="H22" s="40"/>
      <c r="I22" s="40"/>
      <c r="J22" s="40"/>
      <c r="K22" s="40"/>
      <c r="L22" s="40"/>
      <c r="M22" s="40"/>
      <c r="N22" s="40"/>
    </row>
  </sheetData>
  <sheetProtection sheet="1" objects="1" scenarios="1"/>
  <mergeCells count="5">
    <mergeCell ref="K4:M4"/>
    <mergeCell ref="A4:A5"/>
    <mergeCell ref="B4:D4"/>
    <mergeCell ref="E4:G4"/>
    <mergeCell ref="H4:J4"/>
  </mergeCells>
  <printOptions/>
  <pageMargins left="0.5905511811023623" right="0.5905511811023623" top="0.5905511811023623" bottom="0.7874015748031497" header="0" footer="0.3937007874015748"/>
  <pageSetup blackAndWhite="1" fitToHeight="1" fitToWidth="1" horizontalDpi="600" verticalDpi="600" orientation="landscape" paperSize="9" r:id="rId1"/>
  <headerFooter alignWithMargins="0">
    <oddFooter>&amp;L&amp;"Arial,Kursiv"&amp;8© Wolfgang Harasleben&amp;R&amp;"Arial,Kursiv"&amp;8&amp;D - &amp;T</oddFooter>
  </headerFooter>
</worksheet>
</file>

<file path=xl/worksheets/sheet15.xml><?xml version="1.0" encoding="utf-8"?>
<worksheet xmlns="http://schemas.openxmlformats.org/spreadsheetml/2006/main" xmlns:r="http://schemas.openxmlformats.org/officeDocument/2006/relationships">
  <sheetPr>
    <tabColor indexed="12"/>
    <pageSetUpPr fitToPage="1"/>
  </sheetPr>
  <dimension ref="A1:N22"/>
  <sheetViews>
    <sheetView showGridLines="0" showRowColHeaders="0" zoomScale="95" zoomScaleNormal="95" workbookViewId="0" topLeftCell="A1">
      <pane xSplit="1" ySplit="5" topLeftCell="B6" activePane="bottomRight" state="frozen"/>
      <selection pane="topLeft" activeCell="D6" sqref="D6:F6"/>
      <selection pane="topRight" activeCell="D6" sqref="D6:F6"/>
      <selection pane="bottomLeft" activeCell="D6" sqref="D6:F6"/>
      <selection pane="bottomRight" activeCell="B6" sqref="B6"/>
    </sheetView>
  </sheetViews>
  <sheetFormatPr defaultColWidth="11.5546875" defaultRowHeight="15" zeroHeight="1"/>
  <cols>
    <col min="1" max="1" width="14.77734375" style="24" customWidth="1"/>
    <col min="2" max="3" width="7.77734375" style="24" customWidth="1"/>
    <col min="4" max="4" width="8.77734375" style="24" customWidth="1"/>
    <col min="5" max="6" width="7.77734375" style="24" customWidth="1"/>
    <col min="7" max="7" width="8.77734375" style="24" customWidth="1"/>
    <col min="8" max="9" width="7.77734375" style="24" customWidth="1"/>
    <col min="10" max="10" width="8.77734375" style="24" customWidth="1"/>
    <col min="11" max="12" width="7.77734375" style="24" customWidth="1"/>
    <col min="13" max="13" width="8.77734375" style="24" customWidth="1"/>
    <col min="14" max="14" width="2.77734375" style="24" customWidth="1"/>
    <col min="15" max="16384" width="0" style="24" hidden="1" customWidth="1"/>
  </cols>
  <sheetData>
    <row r="1" spans="1:14" ht="24.75">
      <c r="A1" s="41" t="s">
        <v>150</v>
      </c>
      <c r="N1" s="40"/>
    </row>
    <row r="2" spans="1:14" ht="15.75">
      <c r="A2" s="225" t="s">
        <v>151</v>
      </c>
      <c r="B2" s="226">
        <f>IF(OR(Betrieb!$D$14="",Betrieb!$G$14=""),"",Betrieb!$D$14&amp;Betrieb!$F$14&amp;MID(Betrieb!$G$14,3,2))</f>
      </c>
      <c r="N2" s="40"/>
    </row>
    <row r="3" ht="15">
      <c r="N3" s="40"/>
    </row>
    <row r="4" spans="1:14" ht="24.75" customHeight="1">
      <c r="A4" s="396" t="s">
        <v>152</v>
      </c>
      <c r="B4" s="398" t="s">
        <v>175</v>
      </c>
      <c r="C4" s="394"/>
      <c r="D4" s="399"/>
      <c r="E4" s="393" t="s">
        <v>135</v>
      </c>
      <c r="F4" s="394"/>
      <c r="G4" s="399"/>
      <c r="H4" s="393" t="s">
        <v>173</v>
      </c>
      <c r="I4" s="394"/>
      <c r="J4" s="399"/>
      <c r="K4" s="393" t="s">
        <v>174</v>
      </c>
      <c r="L4" s="394"/>
      <c r="M4" s="395"/>
      <c r="N4" s="40"/>
    </row>
    <row r="5" spans="1:14" ht="24.75" customHeight="1">
      <c r="A5" s="397"/>
      <c r="B5" s="227" t="s">
        <v>170</v>
      </c>
      <c r="C5" s="228" t="s">
        <v>171</v>
      </c>
      <c r="D5" s="229" t="s">
        <v>172</v>
      </c>
      <c r="E5" s="227" t="s">
        <v>170</v>
      </c>
      <c r="F5" s="228" t="s">
        <v>171</v>
      </c>
      <c r="G5" s="229" t="s">
        <v>172</v>
      </c>
      <c r="H5" s="227" t="s">
        <v>170</v>
      </c>
      <c r="I5" s="228" t="s">
        <v>171</v>
      </c>
      <c r="J5" s="229" t="s">
        <v>172</v>
      </c>
      <c r="K5" s="227" t="s">
        <v>170</v>
      </c>
      <c r="L5" s="228" t="s">
        <v>176</v>
      </c>
      <c r="M5" s="230" t="s">
        <v>172</v>
      </c>
      <c r="N5" s="40"/>
    </row>
    <row r="6" spans="1:14" ht="24.75" customHeight="1">
      <c r="A6" s="231" t="s">
        <v>165</v>
      </c>
      <c r="B6" s="243"/>
      <c r="C6" s="244"/>
      <c r="D6" s="170">
        <f>IF(AND(B6="",C6="",B6=0,C6=0),"",B6*C6)</f>
      </c>
      <c r="E6" s="249"/>
      <c r="F6" s="244"/>
      <c r="G6" s="170">
        <f aca="true" t="shared" si="0" ref="G6:G17">IF(AND(E6="",F6="",E6=0,F6=0),"",E6*F6)</f>
      </c>
      <c r="H6" s="249"/>
      <c r="I6" s="244"/>
      <c r="J6" s="170">
        <f aca="true" t="shared" si="1" ref="J6:J17">IF(AND(H6="",I6="",H6=0,I6=0),"",H6*I6)</f>
      </c>
      <c r="K6" s="249"/>
      <c r="L6" s="244"/>
      <c r="M6" s="232">
        <f>IF(AND(K6="",L6="",K6=0,L6=0),"",K6*L6)</f>
      </c>
      <c r="N6" s="40"/>
    </row>
    <row r="7" spans="1:14" ht="24.75" customHeight="1">
      <c r="A7" s="233" t="s">
        <v>166</v>
      </c>
      <c r="B7" s="245"/>
      <c r="C7" s="246"/>
      <c r="D7" s="171">
        <f aca="true" t="shared" si="2" ref="D7:D17">IF(AND(B7="",C7="",B7=0,C7=0),"",B7*C7)</f>
      </c>
      <c r="E7" s="250"/>
      <c r="F7" s="246"/>
      <c r="G7" s="171">
        <f t="shared" si="0"/>
      </c>
      <c r="H7" s="250"/>
      <c r="I7" s="246"/>
      <c r="J7" s="171">
        <f t="shared" si="1"/>
      </c>
      <c r="K7" s="250"/>
      <c r="L7" s="246"/>
      <c r="M7" s="234">
        <f aca="true" t="shared" si="3" ref="M7:M17">IF(AND(K7="",L7="",K7=0,L7=0),"",K7*L7)</f>
      </c>
      <c r="N7" s="40"/>
    </row>
    <row r="8" spans="1:14" ht="24.75" customHeight="1">
      <c r="A8" s="233" t="s">
        <v>167</v>
      </c>
      <c r="B8" s="245"/>
      <c r="C8" s="246"/>
      <c r="D8" s="171">
        <f t="shared" si="2"/>
      </c>
      <c r="E8" s="250"/>
      <c r="F8" s="246"/>
      <c r="G8" s="171">
        <f t="shared" si="0"/>
      </c>
      <c r="H8" s="250"/>
      <c r="I8" s="246"/>
      <c r="J8" s="171">
        <f t="shared" si="1"/>
      </c>
      <c r="K8" s="250"/>
      <c r="L8" s="246"/>
      <c r="M8" s="234">
        <f t="shared" si="3"/>
      </c>
      <c r="N8" s="40"/>
    </row>
    <row r="9" spans="1:14" ht="24.75" customHeight="1">
      <c r="A9" s="233" t="s">
        <v>157</v>
      </c>
      <c r="B9" s="245"/>
      <c r="C9" s="246"/>
      <c r="D9" s="171">
        <f t="shared" si="2"/>
      </c>
      <c r="E9" s="250"/>
      <c r="F9" s="246"/>
      <c r="G9" s="171">
        <f t="shared" si="0"/>
      </c>
      <c r="H9" s="250"/>
      <c r="I9" s="246"/>
      <c r="J9" s="171">
        <f t="shared" si="1"/>
      </c>
      <c r="K9" s="250"/>
      <c r="L9" s="246"/>
      <c r="M9" s="234">
        <f t="shared" si="3"/>
      </c>
      <c r="N9" s="40"/>
    </row>
    <row r="10" spans="1:14" ht="24.75" customHeight="1">
      <c r="A10" s="233" t="s">
        <v>197</v>
      </c>
      <c r="B10" s="245"/>
      <c r="C10" s="246"/>
      <c r="D10" s="171">
        <f t="shared" si="2"/>
      </c>
      <c r="E10" s="250"/>
      <c r="F10" s="246"/>
      <c r="G10" s="171">
        <f t="shared" si="0"/>
      </c>
      <c r="H10" s="250"/>
      <c r="I10" s="246"/>
      <c r="J10" s="171">
        <f t="shared" si="1"/>
      </c>
      <c r="K10" s="250"/>
      <c r="L10" s="246"/>
      <c r="M10" s="234">
        <f t="shared" si="3"/>
      </c>
      <c r="N10" s="40"/>
    </row>
    <row r="11" spans="1:14" ht="24.75" customHeight="1">
      <c r="A11" s="233" t="s">
        <v>158</v>
      </c>
      <c r="B11" s="245"/>
      <c r="C11" s="246"/>
      <c r="D11" s="171">
        <f t="shared" si="2"/>
      </c>
      <c r="E11" s="250"/>
      <c r="F11" s="246"/>
      <c r="G11" s="171">
        <f t="shared" si="0"/>
      </c>
      <c r="H11" s="250"/>
      <c r="I11" s="246"/>
      <c r="J11" s="171">
        <f t="shared" si="1"/>
      </c>
      <c r="K11" s="250"/>
      <c r="L11" s="246"/>
      <c r="M11" s="234">
        <f t="shared" si="3"/>
      </c>
      <c r="N11" s="40"/>
    </row>
    <row r="12" spans="1:14" ht="24.75" customHeight="1">
      <c r="A12" s="233" t="s">
        <v>159</v>
      </c>
      <c r="B12" s="245"/>
      <c r="C12" s="246"/>
      <c r="D12" s="171">
        <f t="shared" si="2"/>
      </c>
      <c r="E12" s="250"/>
      <c r="F12" s="246"/>
      <c r="G12" s="171">
        <f t="shared" si="0"/>
      </c>
      <c r="H12" s="250"/>
      <c r="I12" s="246"/>
      <c r="J12" s="171">
        <f t="shared" si="1"/>
      </c>
      <c r="K12" s="250"/>
      <c r="L12" s="246"/>
      <c r="M12" s="234">
        <f t="shared" si="3"/>
      </c>
      <c r="N12" s="40"/>
    </row>
    <row r="13" spans="1:14" ht="24.75" customHeight="1">
      <c r="A13" s="233" t="s">
        <v>160</v>
      </c>
      <c r="B13" s="245"/>
      <c r="C13" s="246"/>
      <c r="D13" s="171">
        <f t="shared" si="2"/>
      </c>
      <c r="E13" s="250"/>
      <c r="F13" s="246"/>
      <c r="G13" s="171">
        <f t="shared" si="0"/>
      </c>
      <c r="H13" s="250"/>
      <c r="I13" s="246"/>
      <c r="J13" s="171">
        <f t="shared" si="1"/>
      </c>
      <c r="K13" s="250"/>
      <c r="L13" s="246"/>
      <c r="M13" s="234">
        <f t="shared" si="3"/>
      </c>
      <c r="N13" s="40"/>
    </row>
    <row r="14" spans="1:14" ht="24.75" customHeight="1">
      <c r="A14" s="233" t="s">
        <v>161</v>
      </c>
      <c r="B14" s="245"/>
      <c r="C14" s="246"/>
      <c r="D14" s="171">
        <f t="shared" si="2"/>
      </c>
      <c r="E14" s="250"/>
      <c r="F14" s="246"/>
      <c r="G14" s="171">
        <f t="shared" si="0"/>
      </c>
      <c r="H14" s="250"/>
      <c r="I14" s="246"/>
      <c r="J14" s="171">
        <f t="shared" si="1"/>
      </c>
      <c r="K14" s="250"/>
      <c r="L14" s="246"/>
      <c r="M14" s="234">
        <f t="shared" si="3"/>
      </c>
      <c r="N14" s="40"/>
    </row>
    <row r="15" spans="1:14" ht="24.75" customHeight="1">
      <c r="A15" s="233" t="s">
        <v>162</v>
      </c>
      <c r="B15" s="245"/>
      <c r="C15" s="246"/>
      <c r="D15" s="171">
        <f t="shared" si="2"/>
      </c>
      <c r="E15" s="250"/>
      <c r="F15" s="246"/>
      <c r="G15" s="171">
        <f t="shared" si="0"/>
      </c>
      <c r="H15" s="250"/>
      <c r="I15" s="246"/>
      <c r="J15" s="171">
        <f t="shared" si="1"/>
      </c>
      <c r="K15" s="250"/>
      <c r="L15" s="246"/>
      <c r="M15" s="234">
        <f t="shared" si="3"/>
      </c>
      <c r="N15" s="40"/>
    </row>
    <row r="16" spans="1:14" ht="24.75" customHeight="1">
      <c r="A16" s="233" t="s">
        <v>163</v>
      </c>
      <c r="B16" s="245"/>
      <c r="C16" s="246"/>
      <c r="D16" s="171">
        <f t="shared" si="2"/>
      </c>
      <c r="E16" s="250"/>
      <c r="F16" s="246"/>
      <c r="G16" s="171">
        <f t="shared" si="0"/>
      </c>
      <c r="H16" s="250"/>
      <c r="I16" s="246"/>
      <c r="J16" s="171">
        <f t="shared" si="1"/>
      </c>
      <c r="K16" s="250"/>
      <c r="L16" s="246"/>
      <c r="M16" s="234">
        <f t="shared" si="3"/>
      </c>
      <c r="N16" s="40"/>
    </row>
    <row r="17" spans="1:14" ht="24.75" customHeight="1">
      <c r="A17" s="235" t="s">
        <v>164</v>
      </c>
      <c r="B17" s="247"/>
      <c r="C17" s="248"/>
      <c r="D17" s="236">
        <f t="shared" si="2"/>
      </c>
      <c r="E17" s="251"/>
      <c r="F17" s="248"/>
      <c r="G17" s="236">
        <f t="shared" si="0"/>
      </c>
      <c r="H17" s="251"/>
      <c r="I17" s="248"/>
      <c r="J17" s="236">
        <f t="shared" si="1"/>
      </c>
      <c r="K17" s="251"/>
      <c r="L17" s="248"/>
      <c r="M17" s="237">
        <f t="shared" si="3"/>
      </c>
      <c r="N17" s="40"/>
    </row>
    <row r="18" spans="1:14" ht="24.75" customHeight="1">
      <c r="A18" s="238" t="s">
        <v>33</v>
      </c>
      <c r="B18" s="239">
        <f>IF(SUM(B6:B17)=0,"",SUM(B6:B17))</f>
      </c>
      <c r="C18" s="240"/>
      <c r="D18" s="241">
        <f>IF(SUM(D6:D17)=0,"",SUM(D6:D17))</f>
      </c>
      <c r="E18" s="239">
        <f>IF(SUM(E6:E17)=0,"",SUM(E6:E17))</f>
      </c>
      <c r="F18" s="240"/>
      <c r="G18" s="241">
        <f>IF(SUM(G6:G17)=0,"",SUM(G6:G17))</f>
      </c>
      <c r="H18" s="239">
        <f>IF(SUM(H6:H17)=0,"",SUM(H6:H17))</f>
      </c>
      <c r="I18" s="240"/>
      <c r="J18" s="241">
        <f>IF(SUM(J6:J17)=0,"",SUM(J6:J17))</f>
      </c>
      <c r="K18" s="239">
        <f>IF(SUM(K6:K17)=0,"",SUM(K6:K17))</f>
      </c>
      <c r="L18" s="240"/>
      <c r="M18" s="242">
        <f>IF(SUM(M6:M17)=0,"",SUM(M6:M17))</f>
      </c>
      <c r="N18" s="40"/>
    </row>
    <row r="19" ht="15">
      <c r="N19" s="40"/>
    </row>
    <row r="20" spans="1:14" ht="15">
      <c r="A20" s="24" t="s">
        <v>168</v>
      </c>
      <c r="N20" s="40"/>
    </row>
    <row r="21" spans="1:14" ht="15.75">
      <c r="A21" s="24" t="s">
        <v>169</v>
      </c>
      <c r="N21" s="40"/>
    </row>
    <row r="22" spans="1:14" ht="15">
      <c r="A22" s="40"/>
      <c r="B22" s="40"/>
      <c r="C22" s="40"/>
      <c r="D22" s="40"/>
      <c r="E22" s="40"/>
      <c r="F22" s="40"/>
      <c r="G22" s="40"/>
      <c r="H22" s="40"/>
      <c r="I22" s="40"/>
      <c r="J22" s="40"/>
      <c r="K22" s="40"/>
      <c r="L22" s="40"/>
      <c r="M22" s="40"/>
      <c r="N22" s="40"/>
    </row>
  </sheetData>
  <sheetProtection sheet="1" objects="1" scenarios="1"/>
  <mergeCells count="5">
    <mergeCell ref="K4:M4"/>
    <mergeCell ref="A4:A5"/>
    <mergeCell ref="B4:D4"/>
    <mergeCell ref="E4:G4"/>
    <mergeCell ref="H4:J4"/>
  </mergeCells>
  <printOptions/>
  <pageMargins left="0.5905511811023623" right="0.5905511811023623" top="0.5905511811023623" bottom="0.7874015748031497" header="0" footer="0.3937007874015748"/>
  <pageSetup blackAndWhite="1" fitToHeight="1" fitToWidth="1" horizontalDpi="600" verticalDpi="600" orientation="landscape" paperSize="9" r:id="rId1"/>
  <headerFooter alignWithMargins="0">
    <oddFooter>&amp;L&amp;"Arial,Kursiv"&amp;8© Wolfgang Harasleben&amp;R&amp;"Arial,Kursiv"&amp;8&amp;D - &amp;T</oddFooter>
  </headerFooter>
</worksheet>
</file>

<file path=xl/worksheets/sheet16.xml><?xml version="1.0" encoding="utf-8"?>
<worksheet xmlns="http://schemas.openxmlformats.org/spreadsheetml/2006/main" xmlns:r="http://schemas.openxmlformats.org/officeDocument/2006/relationships">
  <sheetPr>
    <tabColor indexed="12"/>
    <pageSetUpPr fitToPage="1"/>
  </sheetPr>
  <dimension ref="A1:N22"/>
  <sheetViews>
    <sheetView showGridLines="0" showRowColHeaders="0" zoomScale="95" zoomScaleNormal="95" workbookViewId="0" topLeftCell="A1">
      <pane xSplit="1" ySplit="5" topLeftCell="B6" activePane="bottomRight" state="frozen"/>
      <selection pane="topLeft" activeCell="D6" sqref="D6:F6"/>
      <selection pane="topRight" activeCell="D6" sqref="D6:F6"/>
      <selection pane="bottomLeft" activeCell="D6" sqref="D6:F6"/>
      <selection pane="bottomRight" activeCell="B6" sqref="B6"/>
    </sheetView>
  </sheetViews>
  <sheetFormatPr defaultColWidth="11.5546875" defaultRowHeight="15" zeroHeight="1"/>
  <cols>
    <col min="1" max="1" width="14.77734375" style="24" customWidth="1"/>
    <col min="2" max="3" width="7.77734375" style="24" customWidth="1"/>
    <col min="4" max="4" width="8.77734375" style="24" customWidth="1"/>
    <col min="5" max="6" width="7.77734375" style="24" customWidth="1"/>
    <col min="7" max="7" width="8.77734375" style="24" customWidth="1"/>
    <col min="8" max="9" width="7.77734375" style="24" customWidth="1"/>
    <col min="10" max="10" width="8.77734375" style="24" customWidth="1"/>
    <col min="11" max="12" width="7.77734375" style="24" customWidth="1"/>
    <col min="13" max="13" width="8.77734375" style="24" customWidth="1"/>
    <col min="14" max="14" width="2.77734375" style="24" customWidth="1"/>
    <col min="15" max="16384" width="0" style="24" hidden="1" customWidth="1"/>
  </cols>
  <sheetData>
    <row r="1" spans="1:14" ht="24.75">
      <c r="A1" s="41" t="s">
        <v>150</v>
      </c>
      <c r="N1" s="40"/>
    </row>
    <row r="2" spans="1:14" ht="15.75">
      <c r="A2" s="225" t="s">
        <v>151</v>
      </c>
      <c r="B2" s="226">
        <f>IF(OR(Betrieb!$D$14="",Betrieb!$G$14=""),"",Betrieb!$D$14&amp;Betrieb!$F$14&amp;MID(Betrieb!$G$14,3,2))</f>
      </c>
      <c r="N2" s="40"/>
    </row>
    <row r="3" ht="15">
      <c r="N3" s="40"/>
    </row>
    <row r="4" spans="1:14" ht="24.75" customHeight="1">
      <c r="A4" s="396" t="s">
        <v>152</v>
      </c>
      <c r="B4" s="403" t="s">
        <v>177</v>
      </c>
      <c r="C4" s="401"/>
      <c r="D4" s="404"/>
      <c r="E4" s="400" t="s">
        <v>177</v>
      </c>
      <c r="F4" s="401"/>
      <c r="G4" s="404"/>
      <c r="H4" s="400" t="s">
        <v>177</v>
      </c>
      <c r="I4" s="401"/>
      <c r="J4" s="404"/>
      <c r="K4" s="400" t="s">
        <v>177</v>
      </c>
      <c r="L4" s="401"/>
      <c r="M4" s="402"/>
      <c r="N4" s="40"/>
    </row>
    <row r="5" spans="1:14" ht="24.75" customHeight="1">
      <c r="A5" s="397"/>
      <c r="B5" s="227" t="s">
        <v>170</v>
      </c>
      <c r="C5" s="228" t="s">
        <v>178</v>
      </c>
      <c r="D5" s="229" t="s">
        <v>172</v>
      </c>
      <c r="E5" s="227" t="s">
        <v>170</v>
      </c>
      <c r="F5" s="228" t="s">
        <v>178</v>
      </c>
      <c r="G5" s="229" t="s">
        <v>172</v>
      </c>
      <c r="H5" s="227" t="s">
        <v>170</v>
      </c>
      <c r="I5" s="228" t="s">
        <v>178</v>
      </c>
      <c r="J5" s="229" t="s">
        <v>172</v>
      </c>
      <c r="K5" s="227" t="s">
        <v>170</v>
      </c>
      <c r="L5" s="228" t="s">
        <v>178</v>
      </c>
      <c r="M5" s="230" t="s">
        <v>172</v>
      </c>
      <c r="N5" s="40"/>
    </row>
    <row r="6" spans="1:14" ht="24.75" customHeight="1">
      <c r="A6" s="231" t="s">
        <v>165</v>
      </c>
      <c r="B6" s="243"/>
      <c r="C6" s="244"/>
      <c r="D6" s="170">
        <f>IF(AND(B6="",C6="",B6=0,C6=0),"",B6*C6)</f>
      </c>
      <c r="E6" s="249"/>
      <c r="F6" s="244"/>
      <c r="G6" s="170">
        <f aca="true" t="shared" si="0" ref="G6:G17">IF(AND(E6="",F6="",E6=0,F6=0),"",E6*F6)</f>
      </c>
      <c r="H6" s="249"/>
      <c r="I6" s="244"/>
      <c r="J6" s="170">
        <f aca="true" t="shared" si="1" ref="J6:J17">IF(AND(H6="",I6="",H6=0,I6=0),"",H6*I6)</f>
      </c>
      <c r="K6" s="249"/>
      <c r="L6" s="244"/>
      <c r="M6" s="232">
        <f>IF(AND(K6="",L6="",K6=0,L6=0),"",K6*L6)</f>
      </c>
      <c r="N6" s="40"/>
    </row>
    <row r="7" spans="1:14" ht="24.75" customHeight="1">
      <c r="A7" s="233" t="s">
        <v>166</v>
      </c>
      <c r="B7" s="245"/>
      <c r="C7" s="246"/>
      <c r="D7" s="171">
        <f aca="true" t="shared" si="2" ref="D7:D17">IF(AND(B7="",C7="",B7=0,C7=0),"",B7*C7)</f>
      </c>
      <c r="E7" s="250"/>
      <c r="F7" s="246"/>
      <c r="G7" s="171">
        <f t="shared" si="0"/>
      </c>
      <c r="H7" s="250"/>
      <c r="I7" s="246"/>
      <c r="J7" s="171">
        <f t="shared" si="1"/>
      </c>
      <c r="K7" s="250"/>
      <c r="L7" s="246"/>
      <c r="M7" s="234">
        <f aca="true" t="shared" si="3" ref="M7:M17">IF(AND(K7="",L7="",K7=0,L7=0),"",K7*L7)</f>
      </c>
      <c r="N7" s="40"/>
    </row>
    <row r="8" spans="1:14" ht="24.75" customHeight="1">
      <c r="A8" s="233" t="s">
        <v>167</v>
      </c>
      <c r="B8" s="245"/>
      <c r="C8" s="246"/>
      <c r="D8" s="171">
        <f t="shared" si="2"/>
      </c>
      <c r="E8" s="250"/>
      <c r="F8" s="246"/>
      <c r="G8" s="171">
        <f t="shared" si="0"/>
      </c>
      <c r="H8" s="250"/>
      <c r="I8" s="246"/>
      <c r="J8" s="171">
        <f t="shared" si="1"/>
      </c>
      <c r="K8" s="250"/>
      <c r="L8" s="246"/>
      <c r="M8" s="234">
        <f t="shared" si="3"/>
      </c>
      <c r="N8" s="40"/>
    </row>
    <row r="9" spans="1:14" ht="24.75" customHeight="1">
      <c r="A9" s="233" t="s">
        <v>157</v>
      </c>
      <c r="B9" s="245"/>
      <c r="C9" s="246"/>
      <c r="D9" s="171">
        <f t="shared" si="2"/>
      </c>
      <c r="E9" s="250"/>
      <c r="F9" s="246"/>
      <c r="G9" s="171">
        <f t="shared" si="0"/>
      </c>
      <c r="H9" s="250"/>
      <c r="I9" s="246"/>
      <c r="J9" s="171">
        <f t="shared" si="1"/>
      </c>
      <c r="K9" s="250"/>
      <c r="L9" s="246"/>
      <c r="M9" s="234">
        <f t="shared" si="3"/>
      </c>
      <c r="N9" s="40"/>
    </row>
    <row r="10" spans="1:14" ht="24.75" customHeight="1">
      <c r="A10" s="233" t="s">
        <v>197</v>
      </c>
      <c r="B10" s="245"/>
      <c r="C10" s="246"/>
      <c r="D10" s="171">
        <f t="shared" si="2"/>
      </c>
      <c r="E10" s="250"/>
      <c r="F10" s="246"/>
      <c r="G10" s="171">
        <f t="shared" si="0"/>
      </c>
      <c r="H10" s="250"/>
      <c r="I10" s="246"/>
      <c r="J10" s="171">
        <f t="shared" si="1"/>
      </c>
      <c r="K10" s="250"/>
      <c r="L10" s="246"/>
      <c r="M10" s="234">
        <f t="shared" si="3"/>
      </c>
      <c r="N10" s="40"/>
    </row>
    <row r="11" spans="1:14" ht="24.75" customHeight="1">
      <c r="A11" s="233" t="s">
        <v>158</v>
      </c>
      <c r="B11" s="245"/>
      <c r="C11" s="246"/>
      <c r="D11" s="171">
        <f t="shared" si="2"/>
      </c>
      <c r="E11" s="250"/>
      <c r="F11" s="246"/>
      <c r="G11" s="171">
        <f t="shared" si="0"/>
      </c>
      <c r="H11" s="250"/>
      <c r="I11" s="246"/>
      <c r="J11" s="171">
        <f t="shared" si="1"/>
      </c>
      <c r="K11" s="250"/>
      <c r="L11" s="246"/>
      <c r="M11" s="234">
        <f t="shared" si="3"/>
      </c>
      <c r="N11" s="40"/>
    </row>
    <row r="12" spans="1:14" ht="24.75" customHeight="1">
      <c r="A12" s="233" t="s">
        <v>159</v>
      </c>
      <c r="B12" s="245"/>
      <c r="C12" s="246"/>
      <c r="D12" s="171">
        <f t="shared" si="2"/>
      </c>
      <c r="E12" s="250"/>
      <c r="F12" s="246"/>
      <c r="G12" s="171">
        <f t="shared" si="0"/>
      </c>
      <c r="H12" s="250"/>
      <c r="I12" s="246"/>
      <c r="J12" s="171">
        <f t="shared" si="1"/>
      </c>
      <c r="K12" s="250"/>
      <c r="L12" s="246"/>
      <c r="M12" s="234">
        <f t="shared" si="3"/>
      </c>
      <c r="N12" s="40"/>
    </row>
    <row r="13" spans="1:14" ht="24.75" customHeight="1">
      <c r="A13" s="233" t="s">
        <v>160</v>
      </c>
      <c r="B13" s="245"/>
      <c r="C13" s="246"/>
      <c r="D13" s="171">
        <f t="shared" si="2"/>
      </c>
      <c r="E13" s="250"/>
      <c r="F13" s="246"/>
      <c r="G13" s="171">
        <f t="shared" si="0"/>
      </c>
      <c r="H13" s="250"/>
      <c r="I13" s="246"/>
      <c r="J13" s="171">
        <f t="shared" si="1"/>
      </c>
      <c r="K13" s="250"/>
      <c r="L13" s="246"/>
      <c r="M13" s="234">
        <f t="shared" si="3"/>
      </c>
      <c r="N13" s="40"/>
    </row>
    <row r="14" spans="1:14" ht="24.75" customHeight="1">
      <c r="A14" s="233" t="s">
        <v>161</v>
      </c>
      <c r="B14" s="245"/>
      <c r="C14" s="246"/>
      <c r="D14" s="171">
        <f t="shared" si="2"/>
      </c>
      <c r="E14" s="250"/>
      <c r="F14" s="246"/>
      <c r="G14" s="171">
        <f t="shared" si="0"/>
      </c>
      <c r="H14" s="250"/>
      <c r="I14" s="246"/>
      <c r="J14" s="171">
        <f t="shared" si="1"/>
      </c>
      <c r="K14" s="250"/>
      <c r="L14" s="246"/>
      <c r="M14" s="234">
        <f t="shared" si="3"/>
      </c>
      <c r="N14" s="40"/>
    </row>
    <row r="15" spans="1:14" ht="24.75" customHeight="1">
      <c r="A15" s="233" t="s">
        <v>162</v>
      </c>
      <c r="B15" s="245"/>
      <c r="C15" s="246"/>
      <c r="D15" s="171">
        <f t="shared" si="2"/>
      </c>
      <c r="E15" s="250"/>
      <c r="F15" s="246"/>
      <c r="G15" s="171">
        <f t="shared" si="0"/>
      </c>
      <c r="H15" s="250"/>
      <c r="I15" s="246"/>
      <c r="J15" s="171">
        <f t="shared" si="1"/>
      </c>
      <c r="K15" s="250"/>
      <c r="L15" s="246"/>
      <c r="M15" s="234">
        <f t="shared" si="3"/>
      </c>
      <c r="N15" s="40"/>
    </row>
    <row r="16" spans="1:14" ht="24.75" customHeight="1">
      <c r="A16" s="233" t="s">
        <v>163</v>
      </c>
      <c r="B16" s="245"/>
      <c r="C16" s="246"/>
      <c r="D16" s="171">
        <f t="shared" si="2"/>
      </c>
      <c r="E16" s="250"/>
      <c r="F16" s="246"/>
      <c r="G16" s="171">
        <f t="shared" si="0"/>
      </c>
      <c r="H16" s="250"/>
      <c r="I16" s="246"/>
      <c r="J16" s="171">
        <f t="shared" si="1"/>
      </c>
      <c r="K16" s="250"/>
      <c r="L16" s="246"/>
      <c r="M16" s="234">
        <f t="shared" si="3"/>
      </c>
      <c r="N16" s="40"/>
    </row>
    <row r="17" spans="1:14" ht="24.75" customHeight="1">
      <c r="A17" s="235" t="s">
        <v>164</v>
      </c>
      <c r="B17" s="247"/>
      <c r="C17" s="248"/>
      <c r="D17" s="236">
        <f t="shared" si="2"/>
      </c>
      <c r="E17" s="251"/>
      <c r="F17" s="248"/>
      <c r="G17" s="236">
        <f t="shared" si="0"/>
      </c>
      <c r="H17" s="251"/>
      <c r="I17" s="248"/>
      <c r="J17" s="236">
        <f t="shared" si="1"/>
      </c>
      <c r="K17" s="251"/>
      <c r="L17" s="248"/>
      <c r="M17" s="237">
        <f t="shared" si="3"/>
      </c>
      <c r="N17" s="40"/>
    </row>
    <row r="18" spans="1:14" ht="24.75" customHeight="1">
      <c r="A18" s="238" t="s">
        <v>33</v>
      </c>
      <c r="B18" s="239">
        <f>IF(SUM(B6:B17)=0,"",SUM(B6:B17))</f>
      </c>
      <c r="C18" s="240"/>
      <c r="D18" s="241">
        <f>IF(SUM(D6:D17)=0,"",SUM(D6:D17))</f>
      </c>
      <c r="E18" s="239">
        <f>IF(SUM(E6:E17)=0,"",SUM(E6:E17))</f>
      </c>
      <c r="F18" s="240"/>
      <c r="G18" s="241">
        <f>IF(SUM(G6:G17)=0,"",SUM(G6:G17))</f>
      </c>
      <c r="H18" s="239">
        <f>IF(SUM(H6:H17)=0,"",SUM(H6:H17))</f>
      </c>
      <c r="I18" s="240"/>
      <c r="J18" s="241">
        <f>IF(SUM(J6:J17)=0,"",SUM(J6:J17))</f>
      </c>
      <c r="K18" s="239">
        <f>IF(SUM(K6:K17)=0,"",SUM(K6:K17))</f>
      </c>
      <c r="L18" s="240"/>
      <c r="M18" s="242">
        <f>IF(SUM(M6:M17)=0,"",SUM(M6:M17))</f>
      </c>
      <c r="N18" s="40"/>
    </row>
    <row r="19" ht="15">
      <c r="N19" s="40"/>
    </row>
    <row r="20" spans="1:14" ht="15">
      <c r="A20" s="24" t="s">
        <v>168</v>
      </c>
      <c r="N20" s="40"/>
    </row>
    <row r="21" spans="1:14" ht="15.75">
      <c r="A21" s="24" t="s">
        <v>169</v>
      </c>
      <c r="N21" s="40"/>
    </row>
    <row r="22" spans="1:14" ht="15">
      <c r="A22" s="40"/>
      <c r="B22" s="40"/>
      <c r="C22" s="40"/>
      <c r="D22" s="40"/>
      <c r="E22" s="40"/>
      <c r="F22" s="40"/>
      <c r="G22" s="40"/>
      <c r="H22" s="40"/>
      <c r="I22" s="40"/>
      <c r="J22" s="40"/>
      <c r="K22" s="40"/>
      <c r="L22" s="40"/>
      <c r="M22" s="40"/>
      <c r="N22" s="40"/>
    </row>
  </sheetData>
  <sheetProtection sheet="1" objects="1" scenarios="1"/>
  <mergeCells count="5">
    <mergeCell ref="K4:M4"/>
    <mergeCell ref="A4:A5"/>
    <mergeCell ref="B4:D4"/>
    <mergeCell ref="E4:G4"/>
    <mergeCell ref="H4:J4"/>
  </mergeCells>
  <printOptions/>
  <pageMargins left="0.5905511811023623" right="0.5905511811023623" top="0.5905511811023623" bottom="0.7874015748031497" header="0" footer="0.3937007874015748"/>
  <pageSetup blackAndWhite="1" fitToHeight="1" fitToWidth="1" horizontalDpi="600" verticalDpi="600" orientation="landscape" paperSize="9" r:id="rId1"/>
  <headerFooter alignWithMargins="0">
    <oddFooter>&amp;L&amp;"Arial,Kursiv"&amp;8© Wolfgang Harasleben&amp;R&amp;"Arial,Kursiv"&amp;8&amp;D - &amp;T</oddFooter>
  </headerFooter>
</worksheet>
</file>

<file path=xl/worksheets/sheet17.xml><?xml version="1.0" encoding="utf-8"?>
<worksheet xmlns="http://schemas.openxmlformats.org/spreadsheetml/2006/main" xmlns:r="http://schemas.openxmlformats.org/officeDocument/2006/relationships">
  <sheetPr>
    <tabColor indexed="16"/>
    <pageSetUpPr fitToPage="1"/>
  </sheetPr>
  <dimension ref="A1:K44"/>
  <sheetViews>
    <sheetView showGridLines="0" showRowColHeaders="0" zoomScale="70" zoomScaleNormal="70" workbookViewId="0" topLeftCell="A1">
      <pane ySplit="3" topLeftCell="BM4" activePane="bottomLeft" state="frozen"/>
      <selection pane="topLeft" activeCell="D6" sqref="D6:F6"/>
      <selection pane="bottomLeft" activeCell="D7" sqref="D7"/>
    </sheetView>
  </sheetViews>
  <sheetFormatPr defaultColWidth="11.5546875" defaultRowHeight="15" zeroHeight="1"/>
  <cols>
    <col min="1" max="1" width="5.77734375" style="24" customWidth="1"/>
    <col min="2" max="4" width="11.5546875" style="24" customWidth="1"/>
    <col min="5" max="5" width="6.77734375" style="24" customWidth="1"/>
    <col min="6" max="6" width="5.77734375" style="24" customWidth="1"/>
    <col min="7" max="9" width="11.5546875" style="24" customWidth="1"/>
    <col min="10" max="10" width="6.77734375" style="24" customWidth="1"/>
    <col min="11" max="11" width="3.99609375" style="24" customWidth="1"/>
    <col min="12" max="16384" width="0" style="24" hidden="1" customWidth="1"/>
  </cols>
  <sheetData>
    <row r="1" spans="1:11" ht="27.75">
      <c r="A1" s="268" t="str">
        <f>"Eröffnungsbilanz am "&amp;IF(OR(Betrieb!D12="",Betrieb!E12="",Betrieb!D14=""),"",Betrieb!D12&amp;". "&amp;Betrieb!E12&amp;". "&amp;Betrieb!D14)</f>
        <v>Eröffnungsbilanz am </v>
      </c>
      <c r="B1" s="267"/>
      <c r="C1" s="267"/>
      <c r="D1" s="267"/>
      <c r="E1" s="267"/>
      <c r="F1" s="267"/>
      <c r="G1" s="267"/>
      <c r="H1" s="267"/>
      <c r="I1" s="267"/>
      <c r="J1" s="267"/>
      <c r="K1" s="269"/>
    </row>
    <row r="2" spans="1:11" ht="15.75" thickBot="1">
      <c r="A2" s="259"/>
      <c r="B2" s="259"/>
      <c r="C2" s="259"/>
      <c r="D2" s="259"/>
      <c r="E2" s="259"/>
      <c r="F2" s="259"/>
      <c r="G2" s="259"/>
      <c r="H2" s="259"/>
      <c r="I2" s="259"/>
      <c r="J2" s="259"/>
      <c r="K2" s="40"/>
    </row>
    <row r="3" spans="1:11" ht="27.75">
      <c r="A3" s="405" t="s">
        <v>200</v>
      </c>
      <c r="B3" s="406"/>
      <c r="C3" s="406"/>
      <c r="D3" s="406"/>
      <c r="E3" s="407"/>
      <c r="F3" s="408" t="s">
        <v>201</v>
      </c>
      <c r="G3" s="406"/>
      <c r="H3" s="406"/>
      <c r="I3" s="406"/>
      <c r="J3" s="260"/>
      <c r="K3" s="270"/>
    </row>
    <row r="4" spans="1:11" ht="15">
      <c r="A4" s="3"/>
      <c r="B4" s="1"/>
      <c r="C4" s="1"/>
      <c r="D4" s="1"/>
      <c r="E4" s="1"/>
      <c r="F4" s="4"/>
      <c r="G4" s="1"/>
      <c r="H4" s="1"/>
      <c r="I4" s="1"/>
      <c r="J4" s="2"/>
      <c r="K4" s="12"/>
    </row>
    <row r="5" spans="1:11" ht="20.25">
      <c r="A5" s="20" t="s">
        <v>202</v>
      </c>
      <c r="B5" s="21"/>
      <c r="C5" s="1"/>
      <c r="D5" s="1"/>
      <c r="E5" s="1"/>
      <c r="F5" s="22" t="s">
        <v>203</v>
      </c>
      <c r="G5" s="21"/>
      <c r="H5" s="21"/>
      <c r="I5" s="1"/>
      <c r="J5" s="2"/>
      <c r="K5" s="12"/>
    </row>
    <row r="6" spans="1:11" ht="3.75" customHeight="1" thickBot="1">
      <c r="A6" s="3"/>
      <c r="B6" s="1"/>
      <c r="C6" s="1"/>
      <c r="D6" s="1"/>
      <c r="E6" s="1"/>
      <c r="F6" s="4"/>
      <c r="G6" s="1"/>
      <c r="H6" s="1"/>
      <c r="I6" s="1"/>
      <c r="J6" s="2"/>
      <c r="K6" s="12"/>
    </row>
    <row r="7" spans="1:11" ht="19.5" customHeight="1" thickBot="1">
      <c r="A7" s="3"/>
      <c r="B7" s="264" t="s">
        <v>199</v>
      </c>
      <c r="C7" s="1"/>
      <c r="D7" s="35"/>
      <c r="E7" s="1"/>
      <c r="F7" s="4"/>
      <c r="G7" s="264" t="s">
        <v>204</v>
      </c>
      <c r="H7" s="1"/>
      <c r="I7" s="35"/>
      <c r="J7" s="2"/>
      <c r="K7" s="12"/>
    </row>
    <row r="8" spans="1:11" ht="3.75" customHeight="1" thickBot="1">
      <c r="A8" s="3"/>
      <c r="B8" s="1"/>
      <c r="C8" s="1"/>
      <c r="D8" s="36"/>
      <c r="E8" s="1"/>
      <c r="F8" s="4"/>
      <c r="G8" s="1"/>
      <c r="H8" s="1"/>
      <c r="I8" s="36"/>
      <c r="J8" s="2"/>
      <c r="K8" s="12"/>
    </row>
    <row r="9" spans="1:11" ht="19.5" customHeight="1" thickBot="1">
      <c r="A9" s="3"/>
      <c r="B9" s="264" t="s">
        <v>88</v>
      </c>
      <c r="C9" s="1"/>
      <c r="D9" s="35"/>
      <c r="E9" s="1"/>
      <c r="F9" s="4"/>
      <c r="G9" s="264" t="s">
        <v>206</v>
      </c>
      <c r="H9" s="1"/>
      <c r="I9" s="35"/>
      <c r="J9" s="2"/>
      <c r="K9" s="12"/>
    </row>
    <row r="10" spans="1:11" ht="3.75" customHeight="1" thickBot="1">
      <c r="A10" s="3"/>
      <c r="B10" s="1"/>
      <c r="C10" s="1"/>
      <c r="D10" s="36"/>
      <c r="E10" s="1"/>
      <c r="F10" s="4"/>
      <c r="G10" s="1"/>
      <c r="H10" s="1"/>
      <c r="I10" s="36"/>
      <c r="J10" s="2"/>
      <c r="K10" s="12"/>
    </row>
    <row r="11" spans="1:11" ht="19.5" customHeight="1" thickBot="1">
      <c r="A11" s="3"/>
      <c r="B11" s="264" t="s">
        <v>205</v>
      </c>
      <c r="C11" s="1"/>
      <c r="D11" s="35"/>
      <c r="E11" s="1"/>
      <c r="F11" s="4"/>
      <c r="G11" s="265"/>
      <c r="H11" s="1"/>
      <c r="I11" s="266"/>
      <c r="J11" s="2"/>
      <c r="K11" s="12"/>
    </row>
    <row r="12" spans="1:11" ht="15.75" thickBot="1">
      <c r="A12" s="3"/>
      <c r="B12" s="1"/>
      <c r="C12" s="1"/>
      <c r="D12" s="36"/>
      <c r="E12" s="1"/>
      <c r="F12" s="4"/>
      <c r="G12" s="1"/>
      <c r="H12" s="1"/>
      <c r="I12" s="36"/>
      <c r="J12" s="2"/>
      <c r="K12" s="12"/>
    </row>
    <row r="13" spans="1:11" ht="19.5" customHeight="1" thickBot="1">
      <c r="A13" s="20" t="s">
        <v>207</v>
      </c>
      <c r="B13" s="21"/>
      <c r="C13" s="1"/>
      <c r="D13" s="36"/>
      <c r="E13" s="1"/>
      <c r="F13" s="22" t="s">
        <v>208</v>
      </c>
      <c r="G13" s="21"/>
      <c r="H13" s="23"/>
      <c r="I13" s="261">
        <f>IF(SUM(D42,I7,I9,I11)=0,"",SUM(D42,-I7,-I9,-I11))</f>
      </c>
      <c r="J13" s="2"/>
      <c r="K13" s="12"/>
    </row>
    <row r="14" spans="1:11" ht="3.75" customHeight="1" thickBot="1">
      <c r="A14" s="3"/>
      <c r="B14" s="1"/>
      <c r="C14" s="1"/>
      <c r="D14" s="36"/>
      <c r="E14" s="1"/>
      <c r="F14" s="6"/>
      <c r="G14" s="1"/>
      <c r="H14" s="1"/>
      <c r="I14" s="36"/>
      <c r="J14" s="2"/>
      <c r="K14" s="12"/>
    </row>
    <row r="15" spans="1:11" ht="19.5" customHeight="1" thickBot="1">
      <c r="A15" s="3"/>
      <c r="B15" s="264" t="s">
        <v>209</v>
      </c>
      <c r="C15" s="1"/>
      <c r="D15" s="35"/>
      <c r="E15" s="1"/>
      <c r="F15" s="4"/>
      <c r="G15" s="1"/>
      <c r="H15" s="1"/>
      <c r="I15" s="36"/>
      <c r="J15" s="2"/>
      <c r="K15" s="12"/>
    </row>
    <row r="16" spans="1:11" ht="3.75" customHeight="1" thickBot="1">
      <c r="A16" s="3"/>
      <c r="B16" s="1"/>
      <c r="C16" s="1"/>
      <c r="D16" s="36"/>
      <c r="E16" s="1"/>
      <c r="F16" s="4"/>
      <c r="G16" s="1"/>
      <c r="H16" s="1"/>
      <c r="I16" s="36"/>
      <c r="J16" s="2"/>
      <c r="K16" s="12"/>
    </row>
    <row r="17" spans="1:11" ht="19.5" customHeight="1" thickBot="1">
      <c r="A17" s="3"/>
      <c r="B17" s="264" t="s">
        <v>140</v>
      </c>
      <c r="C17" s="1"/>
      <c r="D17" s="35"/>
      <c r="E17" s="1"/>
      <c r="F17" s="4"/>
      <c r="G17" s="1"/>
      <c r="H17" s="1"/>
      <c r="I17" s="36"/>
      <c r="J17" s="2"/>
      <c r="K17" s="12"/>
    </row>
    <row r="18" spans="1:11" ht="3.75" customHeight="1" thickBot="1">
      <c r="A18" s="3"/>
      <c r="B18" s="5"/>
      <c r="C18" s="1"/>
      <c r="D18" s="262"/>
      <c r="E18" s="1"/>
      <c r="F18" s="4"/>
      <c r="G18" s="1"/>
      <c r="H18" s="1"/>
      <c r="I18" s="36"/>
      <c r="J18" s="2"/>
      <c r="K18" s="12"/>
    </row>
    <row r="19" spans="1:11" ht="19.5" customHeight="1" thickBot="1">
      <c r="A19" s="3"/>
      <c r="B19" s="264" t="s">
        <v>214</v>
      </c>
      <c r="C19" s="1"/>
      <c r="D19" s="35"/>
      <c r="E19" s="1"/>
      <c r="F19" s="4"/>
      <c r="G19" s="1"/>
      <c r="H19" s="1"/>
      <c r="I19" s="36"/>
      <c r="J19" s="2"/>
      <c r="K19" s="12"/>
    </row>
    <row r="20" spans="1:11" ht="3.75" customHeight="1" thickBot="1">
      <c r="A20" s="3"/>
      <c r="B20" s="5"/>
      <c r="C20" s="1"/>
      <c r="D20" s="262"/>
      <c r="E20" s="1"/>
      <c r="F20" s="4"/>
      <c r="G20" s="1"/>
      <c r="H20" s="1"/>
      <c r="I20" s="36"/>
      <c r="J20" s="2"/>
      <c r="K20" s="12"/>
    </row>
    <row r="21" spans="1:11" ht="19.5" customHeight="1" thickBot="1">
      <c r="A21" s="3"/>
      <c r="B21" s="264" t="s">
        <v>215</v>
      </c>
      <c r="C21" s="1"/>
      <c r="D21" s="35"/>
      <c r="E21" s="1"/>
      <c r="F21" s="4"/>
      <c r="G21" s="1"/>
      <c r="H21" s="1"/>
      <c r="I21" s="36"/>
      <c r="J21" s="2"/>
      <c r="K21" s="12"/>
    </row>
    <row r="22" spans="1:11" ht="3.75" customHeight="1" thickBot="1">
      <c r="A22" s="3"/>
      <c r="B22" s="5"/>
      <c r="C22" s="1"/>
      <c r="D22" s="262"/>
      <c r="E22" s="1"/>
      <c r="F22" s="4"/>
      <c r="G22" s="1"/>
      <c r="H22" s="1"/>
      <c r="I22" s="36"/>
      <c r="J22" s="2"/>
      <c r="K22" s="12"/>
    </row>
    <row r="23" spans="1:11" ht="19.5" customHeight="1" thickBot="1">
      <c r="A23" s="3"/>
      <c r="B23" s="264"/>
      <c r="C23" s="1"/>
      <c r="D23" s="35"/>
      <c r="E23" s="1"/>
      <c r="F23" s="4"/>
      <c r="G23" s="1"/>
      <c r="H23" s="1"/>
      <c r="I23" s="36"/>
      <c r="J23" s="2"/>
      <c r="K23" s="12"/>
    </row>
    <row r="24" spans="1:11" ht="3.75" customHeight="1" thickBot="1">
      <c r="A24" s="3"/>
      <c r="B24" s="5"/>
      <c r="C24" s="1"/>
      <c r="D24" s="262"/>
      <c r="E24" s="1"/>
      <c r="F24" s="4"/>
      <c r="G24" s="1"/>
      <c r="H24" s="1"/>
      <c r="I24" s="36"/>
      <c r="J24" s="2"/>
      <c r="K24" s="12"/>
    </row>
    <row r="25" spans="1:11" ht="19.5" customHeight="1" thickBot="1">
      <c r="A25" s="3"/>
      <c r="B25" s="264"/>
      <c r="C25" s="1"/>
      <c r="D25" s="35"/>
      <c r="E25" s="1"/>
      <c r="F25" s="4"/>
      <c r="G25" s="1"/>
      <c r="H25" s="1"/>
      <c r="I25" s="36"/>
      <c r="J25" s="2"/>
      <c r="K25" s="12"/>
    </row>
    <row r="26" spans="1:11" ht="3.75" customHeight="1" thickBot="1">
      <c r="A26" s="3"/>
      <c r="B26" s="5"/>
      <c r="C26" s="1"/>
      <c r="D26" s="262"/>
      <c r="E26" s="1"/>
      <c r="F26" s="4"/>
      <c r="G26" s="1"/>
      <c r="H26" s="1"/>
      <c r="I26" s="36"/>
      <c r="J26" s="2"/>
      <c r="K26" s="12"/>
    </row>
    <row r="27" spans="1:11" ht="19.5" customHeight="1" thickBot="1">
      <c r="A27" s="3"/>
      <c r="B27" s="264"/>
      <c r="C27" s="1"/>
      <c r="D27" s="35"/>
      <c r="E27" s="1"/>
      <c r="F27" s="4"/>
      <c r="G27" s="1"/>
      <c r="H27" s="1"/>
      <c r="I27" s="36"/>
      <c r="J27" s="2"/>
      <c r="K27" s="12"/>
    </row>
    <row r="28" spans="1:11" ht="3.75" customHeight="1" thickBot="1">
      <c r="A28" s="3"/>
      <c r="B28" s="1"/>
      <c r="C28" s="1"/>
      <c r="D28" s="36"/>
      <c r="E28" s="1"/>
      <c r="F28" s="4"/>
      <c r="G28" s="1"/>
      <c r="H28" s="1"/>
      <c r="I28" s="36"/>
      <c r="J28" s="2"/>
      <c r="K28" s="12"/>
    </row>
    <row r="29" spans="1:11" ht="19.5" customHeight="1" thickBot="1">
      <c r="A29" s="3"/>
      <c r="B29" s="264" t="s">
        <v>63</v>
      </c>
      <c r="C29" s="1"/>
      <c r="D29" s="35"/>
      <c r="E29" s="1"/>
      <c r="F29" s="4"/>
      <c r="G29" s="1"/>
      <c r="H29" s="1"/>
      <c r="I29" s="36"/>
      <c r="J29" s="2"/>
      <c r="K29" s="12"/>
    </row>
    <row r="30" spans="1:11" ht="3.75" customHeight="1" thickBot="1">
      <c r="A30" s="3"/>
      <c r="B30" s="1"/>
      <c r="C30" s="1"/>
      <c r="D30" s="36"/>
      <c r="E30" s="1"/>
      <c r="F30" s="4"/>
      <c r="G30" s="1"/>
      <c r="H30" s="1"/>
      <c r="I30" s="36"/>
      <c r="J30" s="2"/>
      <c r="K30" s="12"/>
    </row>
    <row r="31" spans="1:11" ht="19.5" customHeight="1" thickBot="1">
      <c r="A31" s="3"/>
      <c r="B31" s="264" t="s">
        <v>210</v>
      </c>
      <c r="C31" s="1"/>
      <c r="D31" s="35"/>
      <c r="E31" s="1"/>
      <c r="F31" s="4"/>
      <c r="G31" s="1"/>
      <c r="H31" s="1"/>
      <c r="I31" s="36"/>
      <c r="J31" s="2"/>
      <c r="K31" s="12"/>
    </row>
    <row r="32" spans="1:11" ht="3.75" customHeight="1" thickBot="1">
      <c r="A32" s="3"/>
      <c r="B32" s="1"/>
      <c r="C32" s="1"/>
      <c r="D32" s="36"/>
      <c r="E32" s="1"/>
      <c r="F32" s="4"/>
      <c r="G32" s="1"/>
      <c r="H32" s="1"/>
      <c r="I32" s="36"/>
      <c r="J32" s="2"/>
      <c r="K32" s="12"/>
    </row>
    <row r="33" spans="1:11" ht="19.5" customHeight="1" thickBot="1">
      <c r="A33" s="3"/>
      <c r="B33" s="264" t="s">
        <v>72</v>
      </c>
      <c r="C33" s="1"/>
      <c r="D33" s="35"/>
      <c r="E33" s="1"/>
      <c r="F33" s="4"/>
      <c r="G33" s="1"/>
      <c r="H33" s="1"/>
      <c r="I33" s="36"/>
      <c r="J33" s="2"/>
      <c r="K33" s="12"/>
    </row>
    <row r="34" spans="1:11" ht="3.75" customHeight="1" thickBot="1">
      <c r="A34" s="3"/>
      <c r="B34" s="1"/>
      <c r="C34" s="1"/>
      <c r="D34" s="36"/>
      <c r="E34" s="1"/>
      <c r="F34" s="4"/>
      <c r="G34" s="1"/>
      <c r="H34" s="1"/>
      <c r="I34" s="36"/>
      <c r="J34" s="2"/>
      <c r="K34" s="12"/>
    </row>
    <row r="35" spans="1:11" ht="19.5" customHeight="1" thickBot="1">
      <c r="A35" s="3"/>
      <c r="B35" s="264" t="s">
        <v>73</v>
      </c>
      <c r="C35" s="1"/>
      <c r="D35" s="35"/>
      <c r="E35" s="1"/>
      <c r="F35" s="4"/>
      <c r="G35" s="1"/>
      <c r="H35" s="1"/>
      <c r="I35" s="36"/>
      <c r="J35" s="2"/>
      <c r="K35" s="12"/>
    </row>
    <row r="36" spans="1:11" ht="3.75" customHeight="1" thickBot="1">
      <c r="A36" s="3"/>
      <c r="B36" s="5"/>
      <c r="C36" s="1"/>
      <c r="D36" s="262"/>
      <c r="E36" s="1"/>
      <c r="F36" s="4"/>
      <c r="G36" s="1"/>
      <c r="H36" s="1"/>
      <c r="I36" s="36"/>
      <c r="J36" s="2"/>
      <c r="K36" s="12"/>
    </row>
    <row r="37" spans="1:11" ht="19.5" customHeight="1" thickBot="1">
      <c r="A37" s="3"/>
      <c r="B37" s="264" t="s">
        <v>74</v>
      </c>
      <c r="C37" s="1"/>
      <c r="D37" s="35"/>
      <c r="E37" s="1"/>
      <c r="F37" s="4"/>
      <c r="G37" s="1"/>
      <c r="H37" s="1"/>
      <c r="I37" s="36"/>
      <c r="J37" s="2"/>
      <c r="K37" s="12"/>
    </row>
    <row r="38" spans="1:11" ht="3.75" customHeight="1" thickBot="1">
      <c r="A38" s="3"/>
      <c r="B38" s="1"/>
      <c r="C38" s="1"/>
      <c r="D38" s="36"/>
      <c r="E38" s="1"/>
      <c r="F38" s="4"/>
      <c r="G38" s="1"/>
      <c r="H38" s="1"/>
      <c r="I38" s="36"/>
      <c r="J38" s="2"/>
      <c r="K38" s="12"/>
    </row>
    <row r="39" spans="1:11" ht="19.5" customHeight="1" thickBot="1">
      <c r="A39" s="3"/>
      <c r="B39" s="264" t="s">
        <v>211</v>
      </c>
      <c r="C39" s="1"/>
      <c r="D39" s="35"/>
      <c r="E39" s="1"/>
      <c r="F39" s="4"/>
      <c r="G39" s="1"/>
      <c r="H39" s="1"/>
      <c r="I39" s="36"/>
      <c r="J39" s="2"/>
      <c r="K39" s="12"/>
    </row>
    <row r="40" spans="1:11" ht="15.75" thickBot="1">
      <c r="A40" s="7"/>
      <c r="B40" s="8"/>
      <c r="C40" s="8"/>
      <c r="D40" s="37"/>
      <c r="E40" s="8"/>
      <c r="F40" s="9"/>
      <c r="G40" s="8"/>
      <c r="H40" s="8"/>
      <c r="I40" s="37"/>
      <c r="J40" s="10"/>
      <c r="K40" s="12"/>
    </row>
    <row r="41" spans="1:11" ht="4.5" customHeight="1" thickBot="1">
      <c r="A41" s="11"/>
      <c r="B41" s="12"/>
      <c r="C41" s="12"/>
      <c r="D41" s="38"/>
      <c r="E41" s="12"/>
      <c r="F41" s="13"/>
      <c r="G41" s="12"/>
      <c r="H41" s="12"/>
      <c r="I41" s="38"/>
      <c r="J41" s="14"/>
      <c r="K41" s="12"/>
    </row>
    <row r="42" spans="1:11" ht="21" customHeight="1" thickBot="1">
      <c r="A42" s="409" t="s">
        <v>212</v>
      </c>
      <c r="B42" s="410"/>
      <c r="C42" s="12"/>
      <c r="D42" s="263">
        <f>IF(SUM(D7:D39)=0,"",SUM(D7:D39))</f>
      </c>
      <c r="E42" s="12"/>
      <c r="F42" s="411" t="s">
        <v>213</v>
      </c>
      <c r="G42" s="410"/>
      <c r="H42" s="12"/>
      <c r="I42" s="263">
        <f>IF(SUM(I7:I39)=0,"",SUM(I7:I39))</f>
      </c>
      <c r="J42" s="14"/>
      <c r="K42" s="12"/>
    </row>
    <row r="43" spans="1:11" ht="4.5" customHeight="1" thickBot="1">
      <c r="A43" s="15"/>
      <c r="B43" s="16"/>
      <c r="C43" s="17"/>
      <c r="D43" s="17"/>
      <c r="E43" s="17"/>
      <c r="F43" s="18"/>
      <c r="G43" s="16"/>
      <c r="H43" s="17"/>
      <c r="I43" s="17"/>
      <c r="J43" s="19"/>
      <c r="K43" s="12"/>
    </row>
    <row r="44" spans="1:11" ht="15">
      <c r="A44" s="40"/>
      <c r="B44" s="40"/>
      <c r="C44" s="40"/>
      <c r="D44" s="40"/>
      <c r="E44" s="40"/>
      <c r="F44" s="12"/>
      <c r="G44" s="12"/>
      <c r="H44" s="12"/>
      <c r="I44" s="12"/>
      <c r="J44" s="12"/>
      <c r="K44" s="12"/>
    </row>
    <row r="45" ht="15" hidden="1"/>
    <row r="46" ht="15" hidden="1"/>
    <row r="47" ht="15" hidden="1"/>
  </sheetData>
  <sheetProtection sheet="1" objects="1" scenarios="1"/>
  <mergeCells count="4">
    <mergeCell ref="A3:E3"/>
    <mergeCell ref="F3:I3"/>
    <mergeCell ref="A42:B42"/>
    <mergeCell ref="F42:G42"/>
  </mergeCells>
  <printOptions/>
  <pageMargins left="0.5905511811023623" right="0.5905511811023623" top="0.5905511811023623" bottom="0.7874015748031497" header="0" footer="0.3937007874015748"/>
  <pageSetup blackAndWhite="1" fitToHeight="1" fitToWidth="1" horizontalDpi="600" verticalDpi="600" orientation="landscape" paperSize="9" scale="88" r:id="rId1"/>
  <headerFooter alignWithMargins="0">
    <oddFooter>&amp;L&amp;"Arial,Kursiv"&amp;8© Wolfgang Harasleben&amp;R&amp;"Arial,Kursiv"&amp;8&amp;D - &amp;T</oddFooter>
  </headerFooter>
</worksheet>
</file>

<file path=xl/worksheets/sheet18.xml><?xml version="1.0" encoding="utf-8"?>
<worksheet xmlns="http://schemas.openxmlformats.org/spreadsheetml/2006/main" xmlns:r="http://schemas.openxmlformats.org/officeDocument/2006/relationships">
  <sheetPr>
    <tabColor indexed="16"/>
    <pageSetUpPr fitToPage="1"/>
  </sheetPr>
  <dimension ref="A1:K44"/>
  <sheetViews>
    <sheetView showGridLines="0" showRowColHeaders="0" zoomScale="70" zoomScaleNormal="70" workbookViewId="0" topLeftCell="A1">
      <pane ySplit="3" topLeftCell="BM4" activePane="bottomLeft" state="frozen"/>
      <selection pane="topLeft" activeCell="D6" sqref="D6:F6"/>
      <selection pane="bottomLeft" activeCell="D7" sqref="D7"/>
    </sheetView>
  </sheetViews>
  <sheetFormatPr defaultColWidth="11.5546875" defaultRowHeight="0" customHeight="1" zeroHeight="1"/>
  <cols>
    <col min="1" max="1" width="5.77734375" style="24" customWidth="1"/>
    <col min="2" max="4" width="11.5546875" style="24" customWidth="1"/>
    <col min="5" max="5" width="6.77734375" style="24" customWidth="1"/>
    <col min="6" max="6" width="5.77734375" style="24" customWidth="1"/>
    <col min="7" max="9" width="11.5546875" style="24" customWidth="1"/>
    <col min="10" max="10" width="6.77734375" style="24" customWidth="1"/>
    <col min="11" max="11" width="3.99609375" style="24" customWidth="1"/>
    <col min="12" max="16384" width="0" style="24" hidden="1" customWidth="1"/>
  </cols>
  <sheetData>
    <row r="1" spans="1:11" ht="27.75">
      <c r="A1" s="268" t="str">
        <f>"Schlussbilanz am "&amp;IF(OR(Betrieb!G12="",Betrieb!H12="",Betrieb!G14=""),"",Betrieb!G12&amp;". "&amp;Betrieb!H12&amp;". "&amp;Betrieb!G14)</f>
        <v>Schlussbilanz am </v>
      </c>
      <c r="B1" s="267"/>
      <c r="C1" s="267"/>
      <c r="D1" s="267"/>
      <c r="E1" s="267"/>
      <c r="F1" s="267"/>
      <c r="G1" s="267"/>
      <c r="H1" s="267"/>
      <c r="I1" s="267"/>
      <c r="J1" s="267"/>
      <c r="K1" s="269"/>
    </row>
    <row r="2" spans="1:11" ht="15.75" thickBot="1">
      <c r="A2" s="259"/>
      <c r="B2" s="259"/>
      <c r="C2" s="259"/>
      <c r="D2" s="259"/>
      <c r="E2" s="259"/>
      <c r="F2" s="259"/>
      <c r="G2" s="259"/>
      <c r="H2" s="259"/>
      <c r="I2" s="259"/>
      <c r="J2" s="259"/>
      <c r="K2" s="40"/>
    </row>
    <row r="3" spans="1:11" ht="27.75">
      <c r="A3" s="405" t="s">
        <v>200</v>
      </c>
      <c r="B3" s="406"/>
      <c r="C3" s="406"/>
      <c r="D3" s="406"/>
      <c r="E3" s="407"/>
      <c r="F3" s="408" t="s">
        <v>201</v>
      </c>
      <c r="G3" s="406"/>
      <c r="H3" s="406"/>
      <c r="I3" s="406"/>
      <c r="J3" s="260"/>
      <c r="K3" s="270"/>
    </row>
    <row r="4" spans="1:11" ht="15">
      <c r="A4" s="3"/>
      <c r="B4" s="1"/>
      <c r="C4" s="1"/>
      <c r="D4" s="1"/>
      <c r="E4" s="1"/>
      <c r="F4" s="4"/>
      <c r="G4" s="1"/>
      <c r="H4" s="1"/>
      <c r="I4" s="1"/>
      <c r="J4" s="2"/>
      <c r="K4" s="12"/>
    </row>
    <row r="5" spans="1:11" ht="20.25">
      <c r="A5" s="20" t="s">
        <v>202</v>
      </c>
      <c r="B5" s="21"/>
      <c r="C5" s="1"/>
      <c r="D5" s="1"/>
      <c r="E5" s="1"/>
      <c r="F5" s="22" t="s">
        <v>203</v>
      </c>
      <c r="G5" s="21"/>
      <c r="H5" s="21"/>
      <c r="I5" s="1"/>
      <c r="J5" s="2"/>
      <c r="K5" s="12"/>
    </row>
    <row r="6" spans="1:11" ht="3.75" customHeight="1" thickBot="1">
      <c r="A6" s="3"/>
      <c r="B6" s="1"/>
      <c r="C6" s="1"/>
      <c r="D6" s="1"/>
      <c r="E6" s="1"/>
      <c r="F6" s="4"/>
      <c r="G6" s="1"/>
      <c r="H6" s="1"/>
      <c r="I6" s="1"/>
      <c r="J6" s="2"/>
      <c r="K6" s="12"/>
    </row>
    <row r="7" spans="1:11" ht="19.5" customHeight="1" thickBot="1">
      <c r="A7" s="3"/>
      <c r="B7" s="264" t="s">
        <v>199</v>
      </c>
      <c r="C7" s="1"/>
      <c r="D7" s="35"/>
      <c r="E7" s="1"/>
      <c r="F7" s="4"/>
      <c r="G7" s="264" t="s">
        <v>204</v>
      </c>
      <c r="H7" s="1"/>
      <c r="I7" s="35"/>
      <c r="J7" s="2"/>
      <c r="K7" s="12"/>
    </row>
    <row r="8" spans="1:11" ht="3.75" customHeight="1" thickBot="1">
      <c r="A8" s="3"/>
      <c r="B8" s="1"/>
      <c r="C8" s="1"/>
      <c r="D8" s="36"/>
      <c r="E8" s="1"/>
      <c r="F8" s="4"/>
      <c r="G8" s="1"/>
      <c r="H8" s="1"/>
      <c r="I8" s="36"/>
      <c r="J8" s="2"/>
      <c r="K8" s="12"/>
    </row>
    <row r="9" spans="1:11" ht="19.5" customHeight="1" thickBot="1">
      <c r="A9" s="3"/>
      <c r="B9" s="264" t="s">
        <v>88</v>
      </c>
      <c r="C9" s="1"/>
      <c r="D9" s="35"/>
      <c r="E9" s="1"/>
      <c r="F9" s="4"/>
      <c r="G9" s="264" t="s">
        <v>206</v>
      </c>
      <c r="H9" s="1"/>
      <c r="I9" s="35"/>
      <c r="J9" s="2"/>
      <c r="K9" s="12"/>
    </row>
    <row r="10" spans="1:11" ht="3.75" customHeight="1" thickBot="1">
      <c r="A10" s="3"/>
      <c r="B10" s="1"/>
      <c r="C10" s="1"/>
      <c r="D10" s="36"/>
      <c r="E10" s="1"/>
      <c r="F10" s="4"/>
      <c r="G10" s="1"/>
      <c r="H10" s="1"/>
      <c r="I10" s="36"/>
      <c r="J10" s="2"/>
      <c r="K10" s="12"/>
    </row>
    <row r="11" spans="1:11" ht="19.5" customHeight="1" thickBot="1">
      <c r="A11" s="3"/>
      <c r="B11" s="264" t="s">
        <v>205</v>
      </c>
      <c r="C11" s="1"/>
      <c r="D11" s="35"/>
      <c r="E11" s="1"/>
      <c r="F11" s="4"/>
      <c r="G11" s="265"/>
      <c r="H11" s="1"/>
      <c r="I11" s="266"/>
      <c r="J11" s="2"/>
      <c r="K11" s="12"/>
    </row>
    <row r="12" spans="1:11" ht="15.75" thickBot="1">
      <c r="A12" s="3"/>
      <c r="B12" s="1"/>
      <c r="C12" s="1"/>
      <c r="D12" s="36"/>
      <c r="E12" s="1"/>
      <c r="F12" s="4"/>
      <c r="G12" s="1"/>
      <c r="H12" s="1"/>
      <c r="I12" s="36"/>
      <c r="J12" s="2"/>
      <c r="K12" s="12"/>
    </row>
    <row r="13" spans="1:11" ht="21" thickBot="1">
      <c r="A13" s="20" t="s">
        <v>207</v>
      </c>
      <c r="B13" s="21"/>
      <c r="C13" s="1"/>
      <c r="D13" s="36"/>
      <c r="E13" s="1"/>
      <c r="F13" s="22" t="s">
        <v>208</v>
      </c>
      <c r="G13" s="21"/>
      <c r="H13" s="23"/>
      <c r="I13" s="261">
        <f>IF(SUM(D42,I7,I9,I11)=0,"",SUM(D42,-I7,-I9,-I11))</f>
      </c>
      <c r="J13" s="2"/>
      <c r="K13" s="12"/>
    </row>
    <row r="14" spans="1:11" ht="3.75" customHeight="1" thickBot="1">
      <c r="A14" s="3"/>
      <c r="B14" s="1"/>
      <c r="C14" s="1"/>
      <c r="D14" s="36"/>
      <c r="E14" s="1"/>
      <c r="F14" s="6"/>
      <c r="G14" s="1"/>
      <c r="H14" s="1"/>
      <c r="I14" s="36"/>
      <c r="J14" s="2"/>
      <c r="K14" s="12"/>
    </row>
    <row r="15" spans="1:11" ht="19.5" customHeight="1" thickBot="1">
      <c r="A15" s="3"/>
      <c r="B15" s="264" t="s">
        <v>209</v>
      </c>
      <c r="C15" s="1"/>
      <c r="D15" s="35"/>
      <c r="E15" s="1"/>
      <c r="F15" s="4"/>
      <c r="G15" s="1"/>
      <c r="H15" s="1"/>
      <c r="I15" s="36"/>
      <c r="J15" s="2"/>
      <c r="K15" s="12"/>
    </row>
    <row r="16" spans="1:11" ht="3.75" customHeight="1" thickBot="1">
      <c r="A16" s="3"/>
      <c r="B16" s="1"/>
      <c r="C16" s="1"/>
      <c r="D16" s="36"/>
      <c r="E16" s="1"/>
      <c r="F16" s="4"/>
      <c r="G16" s="1"/>
      <c r="H16" s="1"/>
      <c r="I16" s="36"/>
      <c r="J16" s="2"/>
      <c r="K16" s="12"/>
    </row>
    <row r="17" spans="1:11" ht="19.5" customHeight="1" thickBot="1">
      <c r="A17" s="3"/>
      <c r="B17" s="264" t="s">
        <v>140</v>
      </c>
      <c r="C17" s="1"/>
      <c r="D17" s="35"/>
      <c r="E17" s="1"/>
      <c r="F17" s="4"/>
      <c r="G17" s="1"/>
      <c r="H17" s="1"/>
      <c r="I17" s="36"/>
      <c r="J17" s="2"/>
      <c r="K17" s="12"/>
    </row>
    <row r="18" spans="1:11" ht="3.75" customHeight="1" thickBot="1">
      <c r="A18" s="3"/>
      <c r="B18" s="5"/>
      <c r="C18" s="1"/>
      <c r="D18" s="262"/>
      <c r="E18" s="1"/>
      <c r="F18" s="4"/>
      <c r="G18" s="1"/>
      <c r="H18" s="1"/>
      <c r="I18" s="36"/>
      <c r="J18" s="2"/>
      <c r="K18" s="12"/>
    </row>
    <row r="19" spans="1:11" ht="19.5" customHeight="1" thickBot="1">
      <c r="A19" s="3"/>
      <c r="B19" s="264" t="s">
        <v>214</v>
      </c>
      <c r="C19" s="1"/>
      <c r="D19" s="35"/>
      <c r="E19" s="1"/>
      <c r="F19" s="4"/>
      <c r="G19" s="1"/>
      <c r="H19" s="1"/>
      <c r="I19" s="36"/>
      <c r="J19" s="2"/>
      <c r="K19" s="12"/>
    </row>
    <row r="20" spans="1:11" ht="3.75" customHeight="1" thickBot="1">
      <c r="A20" s="3"/>
      <c r="B20" s="5"/>
      <c r="C20" s="1"/>
      <c r="D20" s="262"/>
      <c r="E20" s="1"/>
      <c r="F20" s="4"/>
      <c r="G20" s="1"/>
      <c r="H20" s="1"/>
      <c r="I20" s="36"/>
      <c r="J20" s="2"/>
      <c r="K20" s="12"/>
    </row>
    <row r="21" spans="1:11" ht="19.5" customHeight="1" thickBot="1">
      <c r="A21" s="3"/>
      <c r="B21" s="264" t="s">
        <v>215</v>
      </c>
      <c r="C21" s="1"/>
      <c r="D21" s="35"/>
      <c r="E21" s="1"/>
      <c r="F21" s="4"/>
      <c r="G21" s="1"/>
      <c r="H21" s="1"/>
      <c r="I21" s="36"/>
      <c r="J21" s="2"/>
      <c r="K21" s="12"/>
    </row>
    <row r="22" spans="1:11" ht="3.75" customHeight="1" thickBot="1">
      <c r="A22" s="3"/>
      <c r="B22" s="5"/>
      <c r="C22" s="1"/>
      <c r="D22" s="262"/>
      <c r="E22" s="1"/>
      <c r="F22" s="4"/>
      <c r="G22" s="1"/>
      <c r="H22" s="1"/>
      <c r="I22" s="36"/>
      <c r="J22" s="2"/>
      <c r="K22" s="12"/>
    </row>
    <row r="23" spans="1:11" ht="19.5" customHeight="1" thickBot="1">
      <c r="A23" s="3"/>
      <c r="B23" s="264"/>
      <c r="C23" s="1"/>
      <c r="D23" s="35"/>
      <c r="E23" s="1"/>
      <c r="F23" s="4"/>
      <c r="G23" s="1"/>
      <c r="H23" s="1"/>
      <c r="I23" s="36"/>
      <c r="J23" s="2"/>
      <c r="K23" s="12"/>
    </row>
    <row r="24" spans="1:11" ht="3.75" customHeight="1" thickBot="1">
      <c r="A24" s="3"/>
      <c r="B24" s="5"/>
      <c r="C24" s="1"/>
      <c r="D24" s="262"/>
      <c r="E24" s="1"/>
      <c r="F24" s="4"/>
      <c r="G24" s="1"/>
      <c r="H24" s="1"/>
      <c r="I24" s="36"/>
      <c r="J24" s="2"/>
      <c r="K24" s="12"/>
    </row>
    <row r="25" spans="1:11" ht="19.5" customHeight="1" thickBot="1">
      <c r="A25" s="3"/>
      <c r="B25" s="264"/>
      <c r="C25" s="1"/>
      <c r="D25" s="35"/>
      <c r="E25" s="1"/>
      <c r="F25" s="4"/>
      <c r="G25" s="1"/>
      <c r="H25" s="1"/>
      <c r="I25" s="36"/>
      <c r="J25" s="2"/>
      <c r="K25" s="12"/>
    </row>
    <row r="26" spans="1:11" ht="3.75" customHeight="1" thickBot="1">
      <c r="A26" s="3"/>
      <c r="B26" s="5"/>
      <c r="C26" s="1"/>
      <c r="D26" s="262"/>
      <c r="E26" s="1"/>
      <c r="F26" s="4"/>
      <c r="G26" s="1"/>
      <c r="H26" s="1"/>
      <c r="I26" s="36"/>
      <c r="J26" s="2"/>
      <c r="K26" s="12"/>
    </row>
    <row r="27" spans="1:11" ht="19.5" customHeight="1" thickBot="1">
      <c r="A27" s="3"/>
      <c r="B27" s="264"/>
      <c r="C27" s="1"/>
      <c r="D27" s="35"/>
      <c r="E27" s="1"/>
      <c r="F27" s="4"/>
      <c r="G27" s="1"/>
      <c r="H27" s="1"/>
      <c r="I27" s="36"/>
      <c r="J27" s="2"/>
      <c r="K27" s="12"/>
    </row>
    <row r="28" spans="1:11" ht="3.75" customHeight="1" thickBot="1">
      <c r="A28" s="3"/>
      <c r="B28" s="1"/>
      <c r="C28" s="1"/>
      <c r="D28" s="36"/>
      <c r="E28" s="1"/>
      <c r="F28" s="4"/>
      <c r="G28" s="1"/>
      <c r="H28" s="1"/>
      <c r="I28" s="36"/>
      <c r="J28" s="2"/>
      <c r="K28" s="12"/>
    </row>
    <row r="29" spans="1:11" ht="19.5" customHeight="1" thickBot="1">
      <c r="A29" s="3"/>
      <c r="B29" s="264" t="s">
        <v>63</v>
      </c>
      <c r="C29" s="1"/>
      <c r="D29" s="35"/>
      <c r="E29" s="1"/>
      <c r="F29" s="4"/>
      <c r="G29" s="1"/>
      <c r="H29" s="1"/>
      <c r="I29" s="36"/>
      <c r="J29" s="2"/>
      <c r="K29" s="12"/>
    </row>
    <row r="30" spans="1:11" ht="3.75" customHeight="1" thickBot="1">
      <c r="A30" s="3"/>
      <c r="B30" s="1"/>
      <c r="C30" s="1"/>
      <c r="D30" s="36"/>
      <c r="E30" s="1"/>
      <c r="F30" s="4"/>
      <c r="G30" s="1"/>
      <c r="H30" s="1"/>
      <c r="I30" s="36"/>
      <c r="J30" s="2"/>
      <c r="K30" s="12"/>
    </row>
    <row r="31" spans="1:11" ht="19.5" customHeight="1" thickBot="1">
      <c r="A31" s="3"/>
      <c r="B31" s="264" t="s">
        <v>210</v>
      </c>
      <c r="C31" s="1"/>
      <c r="D31" s="35"/>
      <c r="E31" s="1"/>
      <c r="F31" s="4"/>
      <c r="G31" s="1"/>
      <c r="H31" s="1"/>
      <c r="I31" s="36"/>
      <c r="J31" s="2"/>
      <c r="K31" s="12"/>
    </row>
    <row r="32" spans="1:11" ht="3.75" customHeight="1" thickBot="1">
      <c r="A32" s="3"/>
      <c r="B32" s="1"/>
      <c r="C32" s="1"/>
      <c r="D32" s="36"/>
      <c r="E32" s="1"/>
      <c r="F32" s="4"/>
      <c r="G32" s="1"/>
      <c r="H32" s="1"/>
      <c r="I32" s="36"/>
      <c r="J32" s="2"/>
      <c r="K32" s="12"/>
    </row>
    <row r="33" spans="1:11" ht="19.5" customHeight="1" thickBot="1">
      <c r="A33" s="3"/>
      <c r="B33" s="264" t="s">
        <v>72</v>
      </c>
      <c r="C33" s="1"/>
      <c r="D33" s="35"/>
      <c r="E33" s="1"/>
      <c r="F33" s="4"/>
      <c r="G33" s="1"/>
      <c r="H33" s="1"/>
      <c r="I33" s="36"/>
      <c r="J33" s="2"/>
      <c r="K33" s="12"/>
    </row>
    <row r="34" spans="1:11" ht="3.75" customHeight="1" thickBot="1">
      <c r="A34" s="3"/>
      <c r="B34" s="1"/>
      <c r="C34" s="1"/>
      <c r="D34" s="36"/>
      <c r="E34" s="1"/>
      <c r="F34" s="4"/>
      <c r="G34" s="1"/>
      <c r="H34" s="1"/>
      <c r="I34" s="36"/>
      <c r="J34" s="2"/>
      <c r="K34" s="12"/>
    </row>
    <row r="35" spans="1:11" ht="19.5" customHeight="1" thickBot="1">
      <c r="A35" s="3"/>
      <c r="B35" s="264" t="s">
        <v>73</v>
      </c>
      <c r="C35" s="1"/>
      <c r="D35" s="35"/>
      <c r="E35" s="1"/>
      <c r="F35" s="4"/>
      <c r="G35" s="1"/>
      <c r="H35" s="1"/>
      <c r="I35" s="36"/>
      <c r="J35" s="2"/>
      <c r="K35" s="12"/>
    </row>
    <row r="36" spans="1:11" ht="3.75" customHeight="1" thickBot="1">
      <c r="A36" s="3"/>
      <c r="B36" s="5"/>
      <c r="C36" s="1"/>
      <c r="D36" s="262"/>
      <c r="E36" s="1"/>
      <c r="F36" s="4"/>
      <c r="G36" s="1"/>
      <c r="H36" s="1"/>
      <c r="I36" s="36"/>
      <c r="J36" s="2"/>
      <c r="K36" s="12"/>
    </row>
    <row r="37" spans="1:11" ht="19.5" customHeight="1" thickBot="1">
      <c r="A37" s="3"/>
      <c r="B37" s="264" t="s">
        <v>74</v>
      </c>
      <c r="C37" s="1"/>
      <c r="D37" s="35"/>
      <c r="E37" s="1"/>
      <c r="F37" s="4"/>
      <c r="G37" s="1"/>
      <c r="H37" s="1"/>
      <c r="I37" s="36"/>
      <c r="J37" s="2"/>
      <c r="K37" s="12"/>
    </row>
    <row r="38" spans="1:11" ht="3.75" customHeight="1" thickBot="1">
      <c r="A38" s="3"/>
      <c r="B38" s="1"/>
      <c r="C38" s="1"/>
      <c r="D38" s="36"/>
      <c r="E38" s="1"/>
      <c r="F38" s="4"/>
      <c r="G38" s="1"/>
      <c r="H38" s="1"/>
      <c r="I38" s="36"/>
      <c r="J38" s="2"/>
      <c r="K38" s="12"/>
    </row>
    <row r="39" spans="1:11" ht="19.5" customHeight="1" thickBot="1">
      <c r="A39" s="3"/>
      <c r="B39" s="264" t="s">
        <v>211</v>
      </c>
      <c r="C39" s="1"/>
      <c r="D39" s="35"/>
      <c r="E39" s="1"/>
      <c r="F39" s="4"/>
      <c r="G39" s="1"/>
      <c r="H39" s="1"/>
      <c r="I39" s="36"/>
      <c r="J39" s="2"/>
      <c r="K39" s="12"/>
    </row>
    <row r="40" spans="1:11" ht="15.75" thickBot="1">
      <c r="A40" s="7"/>
      <c r="B40" s="8"/>
      <c r="C40" s="8"/>
      <c r="D40" s="37"/>
      <c r="E40" s="8"/>
      <c r="F40" s="9"/>
      <c r="G40" s="8"/>
      <c r="H40" s="8"/>
      <c r="I40" s="37"/>
      <c r="J40" s="10"/>
      <c r="K40" s="12"/>
    </row>
    <row r="41" spans="1:11" ht="4.5" customHeight="1" thickBot="1">
      <c r="A41" s="11"/>
      <c r="B41" s="12"/>
      <c r="C41" s="12"/>
      <c r="D41" s="38"/>
      <c r="E41" s="12"/>
      <c r="F41" s="13"/>
      <c r="G41" s="12"/>
      <c r="H41" s="12"/>
      <c r="I41" s="38"/>
      <c r="J41" s="14"/>
      <c r="K41" s="12"/>
    </row>
    <row r="42" spans="1:11" ht="21" customHeight="1" thickBot="1">
      <c r="A42" s="409" t="s">
        <v>212</v>
      </c>
      <c r="B42" s="410"/>
      <c r="C42" s="12"/>
      <c r="D42" s="263">
        <f>IF(SUM(D7:D39)=0,"",SUM(D7:D39))</f>
      </c>
      <c r="E42" s="12"/>
      <c r="F42" s="411" t="s">
        <v>213</v>
      </c>
      <c r="G42" s="410"/>
      <c r="H42" s="12"/>
      <c r="I42" s="263">
        <f>IF(SUM(I7:I39)=0,"",SUM(I7:I39))</f>
      </c>
      <c r="J42" s="14"/>
      <c r="K42" s="12"/>
    </row>
    <row r="43" spans="1:11" ht="4.5" customHeight="1" thickBot="1">
      <c r="A43" s="15"/>
      <c r="B43" s="16"/>
      <c r="C43" s="17"/>
      <c r="D43" s="17"/>
      <c r="E43" s="17"/>
      <c r="F43" s="18"/>
      <c r="G43" s="16"/>
      <c r="H43" s="17"/>
      <c r="I43" s="17"/>
      <c r="J43" s="19"/>
      <c r="K43" s="12"/>
    </row>
    <row r="44" spans="1:11" ht="15">
      <c r="A44" s="40"/>
      <c r="B44" s="40"/>
      <c r="C44" s="40"/>
      <c r="D44" s="40"/>
      <c r="E44" s="40"/>
      <c r="F44" s="12"/>
      <c r="G44" s="12"/>
      <c r="H44" s="12"/>
      <c r="I44" s="12"/>
      <c r="J44" s="12"/>
      <c r="K44" s="12"/>
    </row>
    <row r="45" ht="15" hidden="1"/>
    <row r="46" ht="15" hidden="1"/>
    <row r="47" ht="15" hidden="1"/>
  </sheetData>
  <sheetProtection sheet="1" objects="1" scenarios="1"/>
  <mergeCells count="4">
    <mergeCell ref="A42:B42"/>
    <mergeCell ref="F42:G42"/>
    <mergeCell ref="A3:E3"/>
    <mergeCell ref="F3:I3"/>
  </mergeCells>
  <printOptions/>
  <pageMargins left="0.5905511811023623" right="0.5905511811023623" top="0.5905511811023623" bottom="0.7874015748031497" header="0" footer="0.3937007874015748"/>
  <pageSetup blackAndWhite="1" fitToHeight="1" fitToWidth="1" horizontalDpi="600" verticalDpi="600" orientation="landscape" paperSize="9" scale="88" r:id="rId1"/>
  <headerFooter alignWithMargins="0">
    <oddFooter>&amp;L&amp;"Arial,Kursiv"&amp;8© Wolfgang Harasleben&amp;R&amp;"Arial,Kursiv"&amp;8&amp;D - &amp;T</oddFooter>
  </headerFooter>
</worksheet>
</file>

<file path=xl/worksheets/sheet19.xml><?xml version="1.0" encoding="utf-8"?>
<worksheet xmlns="http://schemas.openxmlformats.org/spreadsheetml/2006/main" xmlns:r="http://schemas.openxmlformats.org/officeDocument/2006/relationships">
  <sheetPr>
    <tabColor indexed="16"/>
    <pageSetUpPr fitToPage="1"/>
  </sheetPr>
  <dimension ref="A1:G43"/>
  <sheetViews>
    <sheetView showGridLines="0" showRowColHeaders="0" workbookViewId="0" topLeftCell="A1">
      <pane ySplit="3" topLeftCell="BM4" activePane="bottomLeft" state="frozen"/>
      <selection pane="topLeft" activeCell="D6" sqref="D6:F6"/>
      <selection pane="bottomLeft" activeCell="C8" sqref="C8:D8"/>
    </sheetView>
  </sheetViews>
  <sheetFormatPr defaultColWidth="11.5546875" defaultRowHeight="15" zeroHeight="1"/>
  <cols>
    <col min="1" max="1" width="2.77734375" style="39" customWidth="1"/>
    <col min="2" max="2" width="18.77734375" style="39" customWidth="1"/>
    <col min="3" max="6" width="11.5546875" style="39" customWidth="1"/>
    <col min="7" max="7" width="3.77734375" style="39" customWidth="1"/>
    <col min="8" max="16384" width="0" style="39" hidden="1" customWidth="1"/>
  </cols>
  <sheetData>
    <row r="1" spans="1:7" ht="24.75">
      <c r="A1" s="50" t="s">
        <v>81</v>
      </c>
      <c r="B1" s="51"/>
      <c r="C1" s="51"/>
      <c r="D1" s="51"/>
      <c r="E1" s="51"/>
      <c r="F1" s="51"/>
      <c r="G1" s="49"/>
    </row>
    <row r="2" spans="1:7" ht="1.5" customHeight="1">
      <c r="A2" s="51"/>
      <c r="B2" s="51"/>
      <c r="C2" s="51"/>
      <c r="D2" s="51"/>
      <c r="E2" s="51"/>
      <c r="F2" s="51"/>
      <c r="G2" s="49"/>
    </row>
    <row r="3" spans="1:7" ht="15.75">
      <c r="A3" s="271" t="s">
        <v>82</v>
      </c>
      <c r="B3" s="51"/>
      <c r="C3" s="272">
        <f>IF(OR(Betrieb!$D$14="",Betrieb!$G$14=""),"",Betrieb!$D$14&amp;Betrieb!$F$14&amp;Betrieb!$G$14)</f>
      </c>
      <c r="D3" s="51"/>
      <c r="E3" s="51"/>
      <c r="F3" s="51"/>
      <c r="G3" s="49"/>
    </row>
    <row r="4" spans="1:7" ht="19.5" customHeight="1">
      <c r="A4" s="51"/>
      <c r="B4" s="51"/>
      <c r="C4" s="51"/>
      <c r="D4" s="51"/>
      <c r="E4" s="51"/>
      <c r="F4" s="51"/>
      <c r="G4" s="49"/>
    </row>
    <row r="5" spans="1:7" ht="15.75">
      <c r="A5" s="271" t="s">
        <v>83</v>
      </c>
      <c r="B5" s="51"/>
      <c r="C5" s="51"/>
      <c r="D5" s="51"/>
      <c r="E5" s="51"/>
      <c r="F5" s="51"/>
      <c r="G5" s="49"/>
    </row>
    <row r="6" spans="1:7" ht="7.5" customHeight="1">
      <c r="A6" s="271"/>
      <c r="B6" s="51"/>
      <c r="C6" s="51"/>
      <c r="D6" s="51"/>
      <c r="E6" s="51"/>
      <c r="F6" s="51"/>
      <c r="G6" s="49"/>
    </row>
    <row r="7" spans="1:7" ht="15">
      <c r="A7" s="412" t="s">
        <v>84</v>
      </c>
      <c r="B7" s="429"/>
      <c r="C7" s="412" t="s">
        <v>85</v>
      </c>
      <c r="D7" s="413"/>
      <c r="E7" s="428" t="s">
        <v>86</v>
      </c>
      <c r="F7" s="429"/>
      <c r="G7" s="49"/>
    </row>
    <row r="8" spans="1:7" ht="19.5" customHeight="1">
      <c r="A8" s="436" t="s">
        <v>199</v>
      </c>
      <c r="B8" s="437"/>
      <c r="C8" s="416"/>
      <c r="D8" s="417"/>
      <c r="E8" s="424"/>
      <c r="F8" s="425"/>
      <c r="G8" s="49"/>
    </row>
    <row r="9" spans="1:7" ht="19.5" customHeight="1">
      <c r="A9" s="432" t="s">
        <v>87</v>
      </c>
      <c r="B9" s="433"/>
      <c r="C9" s="414"/>
      <c r="D9" s="415"/>
      <c r="E9" s="426"/>
      <c r="F9" s="427"/>
      <c r="G9" s="49"/>
    </row>
    <row r="10" spans="1:7" ht="19.5" customHeight="1">
      <c r="A10" s="432" t="s">
        <v>88</v>
      </c>
      <c r="B10" s="433"/>
      <c r="C10" s="414"/>
      <c r="D10" s="415"/>
      <c r="E10" s="426"/>
      <c r="F10" s="427"/>
      <c r="G10" s="49"/>
    </row>
    <row r="11" spans="1:7" ht="19.5" customHeight="1">
      <c r="A11" s="432" t="s">
        <v>89</v>
      </c>
      <c r="B11" s="433"/>
      <c r="C11" s="414"/>
      <c r="D11" s="415"/>
      <c r="E11" s="426"/>
      <c r="F11" s="427"/>
      <c r="G11" s="49"/>
    </row>
    <row r="12" spans="1:7" ht="19.5" customHeight="1">
      <c r="A12" s="432" t="s">
        <v>90</v>
      </c>
      <c r="B12" s="433"/>
      <c r="C12" s="414"/>
      <c r="D12" s="415"/>
      <c r="E12" s="426"/>
      <c r="F12" s="427"/>
      <c r="G12" s="49"/>
    </row>
    <row r="13" spans="1:7" ht="19.5" customHeight="1">
      <c r="A13" s="432" t="s">
        <v>63</v>
      </c>
      <c r="B13" s="433"/>
      <c r="C13" s="414"/>
      <c r="D13" s="415"/>
      <c r="E13" s="426"/>
      <c r="F13" s="427"/>
      <c r="G13" s="49"/>
    </row>
    <row r="14" spans="1:7" ht="19.5" customHeight="1">
      <c r="A14" s="432" t="s">
        <v>97</v>
      </c>
      <c r="B14" s="433"/>
      <c r="C14" s="414"/>
      <c r="D14" s="415"/>
      <c r="E14" s="426"/>
      <c r="F14" s="427"/>
      <c r="G14" s="49"/>
    </row>
    <row r="15" spans="1:7" ht="19.5" customHeight="1">
      <c r="A15" s="432"/>
      <c r="B15" s="433"/>
      <c r="C15" s="414"/>
      <c r="D15" s="415"/>
      <c r="E15" s="426"/>
      <c r="F15" s="427"/>
      <c r="G15" s="49"/>
    </row>
    <row r="16" spans="1:7" ht="19.5" customHeight="1">
      <c r="A16" s="432"/>
      <c r="B16" s="433"/>
      <c r="C16" s="414"/>
      <c r="D16" s="415"/>
      <c r="E16" s="426"/>
      <c r="F16" s="427"/>
      <c r="G16" s="49"/>
    </row>
    <row r="17" spans="1:7" ht="19.5" customHeight="1">
      <c r="A17" s="432"/>
      <c r="B17" s="433"/>
      <c r="C17" s="414"/>
      <c r="D17" s="415"/>
      <c r="E17" s="426"/>
      <c r="F17" s="427"/>
      <c r="G17" s="49"/>
    </row>
    <row r="18" spans="1:7" ht="19.5" customHeight="1">
      <c r="A18" s="432"/>
      <c r="B18" s="433"/>
      <c r="C18" s="414"/>
      <c r="D18" s="415"/>
      <c r="E18" s="426"/>
      <c r="F18" s="427"/>
      <c r="G18" s="49"/>
    </row>
    <row r="19" spans="1:7" ht="19.5" customHeight="1">
      <c r="A19" s="434" t="s">
        <v>91</v>
      </c>
      <c r="B19" s="435"/>
      <c r="C19" s="422"/>
      <c r="D19" s="423"/>
      <c r="E19" s="418"/>
      <c r="F19" s="419"/>
      <c r="G19" s="49"/>
    </row>
    <row r="20" spans="1:7" ht="19.5" customHeight="1">
      <c r="A20" s="430" t="s">
        <v>92</v>
      </c>
      <c r="B20" s="431"/>
      <c r="C20" s="420">
        <f>IF(AND(C8="",C9="",C10="",C11="",C12="",C13="",C14="",C15="",C16="",C17="",C18="",C19=""),"",SUM(C8:D19))</f>
      </c>
      <c r="D20" s="421"/>
      <c r="E20" s="420">
        <f>IF(AND(E8="",E9="",E10="",E11="",E12="",E13="",E14="",E15="",E16="",E17="",E18="",E19=""),"",SUM(E8:F19))</f>
      </c>
      <c r="F20" s="421"/>
      <c r="G20" s="49"/>
    </row>
    <row r="21" spans="1:7" ht="15">
      <c r="A21" s="51"/>
      <c r="B21" s="51"/>
      <c r="C21" s="51"/>
      <c r="D21" s="51"/>
      <c r="E21" s="51"/>
      <c r="F21" s="51"/>
      <c r="G21" s="49"/>
    </row>
    <row r="22" spans="1:7" ht="15.75">
      <c r="A22" s="271" t="s">
        <v>93</v>
      </c>
      <c r="B22" s="51"/>
      <c r="C22" s="51"/>
      <c r="D22" s="51"/>
      <c r="E22" s="51"/>
      <c r="F22" s="51"/>
      <c r="G22" s="49"/>
    </row>
    <row r="23" spans="1:7" ht="7.5" customHeight="1">
      <c r="A23" s="271"/>
      <c r="B23" s="51"/>
      <c r="C23" s="51"/>
      <c r="D23" s="51"/>
      <c r="E23" s="51"/>
      <c r="F23" s="51"/>
      <c r="G23" s="49"/>
    </row>
    <row r="24" spans="1:7" ht="15">
      <c r="A24" s="412" t="s">
        <v>76</v>
      </c>
      <c r="B24" s="429"/>
      <c r="C24" s="412" t="s">
        <v>85</v>
      </c>
      <c r="D24" s="413"/>
      <c r="E24" s="428" t="s">
        <v>86</v>
      </c>
      <c r="F24" s="429"/>
      <c r="G24" s="49"/>
    </row>
    <row r="25" spans="1:7" ht="19.5" customHeight="1">
      <c r="A25" s="436" t="s">
        <v>78</v>
      </c>
      <c r="B25" s="437"/>
      <c r="C25" s="416"/>
      <c r="D25" s="417"/>
      <c r="E25" s="424"/>
      <c r="F25" s="425"/>
      <c r="G25" s="49"/>
    </row>
    <row r="26" spans="1:7" ht="19.5" customHeight="1">
      <c r="A26" s="432" t="s">
        <v>94</v>
      </c>
      <c r="B26" s="433"/>
      <c r="C26" s="414"/>
      <c r="D26" s="415"/>
      <c r="E26" s="426"/>
      <c r="F26" s="427"/>
      <c r="G26" s="49"/>
    </row>
    <row r="27" spans="1:7" ht="19.5" customHeight="1">
      <c r="A27" s="432"/>
      <c r="B27" s="433"/>
      <c r="C27" s="414"/>
      <c r="D27" s="415"/>
      <c r="E27" s="426"/>
      <c r="F27" s="427"/>
      <c r="G27" s="49"/>
    </row>
    <row r="28" spans="1:7" ht="19.5" customHeight="1">
      <c r="A28" s="432"/>
      <c r="B28" s="433"/>
      <c r="C28" s="414"/>
      <c r="D28" s="415"/>
      <c r="E28" s="426"/>
      <c r="F28" s="427"/>
      <c r="G28" s="49"/>
    </row>
    <row r="29" spans="1:7" ht="19.5" customHeight="1">
      <c r="A29" s="434" t="s">
        <v>91</v>
      </c>
      <c r="B29" s="435"/>
      <c r="C29" s="422"/>
      <c r="D29" s="423"/>
      <c r="E29" s="418"/>
      <c r="F29" s="419"/>
      <c r="G29" s="49"/>
    </row>
    <row r="30" spans="1:7" ht="19.5" customHeight="1">
      <c r="A30" s="430" t="s">
        <v>95</v>
      </c>
      <c r="B30" s="431"/>
      <c r="C30" s="420">
        <f>IF(AND(C25="",C26="",C27="",C28="",C29=""),"",SUM(C25:D29))</f>
      </c>
      <c r="D30" s="421"/>
      <c r="E30" s="420">
        <f>IF(AND(E25="",E26="",E27="",E28="",E29=""),"",SUM(E25:F29))</f>
      </c>
      <c r="F30" s="421"/>
      <c r="G30" s="49"/>
    </row>
    <row r="31" spans="1:7" ht="15">
      <c r="A31" s="51"/>
      <c r="B31" s="51"/>
      <c r="C31" s="51"/>
      <c r="D31" s="51"/>
      <c r="E31" s="51"/>
      <c r="F31" s="51"/>
      <c r="G31" s="49"/>
    </row>
    <row r="32" spans="1:7" ht="19.5" customHeight="1">
      <c r="A32" s="273"/>
      <c r="B32" s="274" t="s">
        <v>98</v>
      </c>
      <c r="C32" s="275"/>
      <c r="D32" s="276">
        <f>C20</f>
      </c>
      <c r="E32" s="51"/>
      <c r="F32" s="51"/>
      <c r="G32" s="49"/>
    </row>
    <row r="33" spans="1:7" ht="19.5" customHeight="1" thickBot="1">
      <c r="A33" s="277" t="s">
        <v>99</v>
      </c>
      <c r="B33" s="278" t="s">
        <v>100</v>
      </c>
      <c r="C33" s="279"/>
      <c r="D33" s="280">
        <f>E20</f>
      </c>
      <c r="E33" s="51"/>
      <c r="F33" s="51"/>
      <c r="G33" s="49"/>
    </row>
    <row r="34" spans="1:7" ht="19.5" customHeight="1" thickBot="1">
      <c r="A34" s="281" t="s">
        <v>101</v>
      </c>
      <c r="B34" s="282" t="s">
        <v>105</v>
      </c>
      <c r="C34" s="283"/>
      <c r="D34" s="284">
        <f>IF(OR(D32="",D33=""),"",SUM(D32,-D33))</f>
      </c>
      <c r="E34" s="51"/>
      <c r="F34" s="51"/>
      <c r="G34" s="49"/>
    </row>
    <row r="35" spans="1:7" ht="15">
      <c r="A35" s="285"/>
      <c r="B35" s="51"/>
      <c r="C35" s="51"/>
      <c r="D35" s="51"/>
      <c r="E35" s="51"/>
      <c r="F35" s="51"/>
      <c r="G35" s="49"/>
    </row>
    <row r="36" spans="1:7" ht="19.5" customHeight="1">
      <c r="A36" s="273"/>
      <c r="B36" s="274" t="s">
        <v>102</v>
      </c>
      <c r="C36" s="275"/>
      <c r="D36" s="276">
        <f>C30</f>
      </c>
      <c r="E36" s="51"/>
      <c r="F36" s="51"/>
      <c r="G36" s="49"/>
    </row>
    <row r="37" spans="1:7" ht="19.5" customHeight="1" thickBot="1">
      <c r="A37" s="277" t="s">
        <v>99</v>
      </c>
      <c r="B37" s="278" t="s">
        <v>103</v>
      </c>
      <c r="C37" s="279"/>
      <c r="D37" s="280">
        <f>E30</f>
      </c>
      <c r="E37" s="51"/>
      <c r="F37" s="51"/>
      <c r="G37" s="49"/>
    </row>
    <row r="38" spans="1:7" ht="19.5" customHeight="1" thickBot="1">
      <c r="A38" s="281" t="s">
        <v>101</v>
      </c>
      <c r="B38" s="282" t="s">
        <v>104</v>
      </c>
      <c r="C38" s="283"/>
      <c r="D38" s="284">
        <f>IF(OR(D36="",D37=""),"",SUM(D36,-D37))</f>
      </c>
      <c r="E38" s="51"/>
      <c r="F38" s="51"/>
      <c r="G38" s="49"/>
    </row>
    <row r="39" spans="1:7" ht="15">
      <c r="A39" s="285"/>
      <c r="B39" s="51"/>
      <c r="C39" s="51"/>
      <c r="D39" s="51"/>
      <c r="E39" s="51"/>
      <c r="F39" s="51"/>
      <c r="G39" s="49"/>
    </row>
    <row r="40" spans="1:7" ht="19.5" customHeight="1">
      <c r="A40" s="273"/>
      <c r="B40" s="274" t="s">
        <v>105</v>
      </c>
      <c r="C40" s="275"/>
      <c r="D40" s="276">
        <f>D34</f>
      </c>
      <c r="E40" s="51"/>
      <c r="F40" s="51"/>
      <c r="G40" s="49"/>
    </row>
    <row r="41" spans="1:7" ht="19.5" customHeight="1" thickBot="1">
      <c r="A41" s="277" t="s">
        <v>99</v>
      </c>
      <c r="B41" s="278" t="s">
        <v>106</v>
      </c>
      <c r="C41" s="279"/>
      <c r="D41" s="280">
        <f>IF(OR(D38="",D38=0),"",D38*-1)</f>
      </c>
      <c r="E41" s="51"/>
      <c r="F41" s="51"/>
      <c r="G41" s="49"/>
    </row>
    <row r="42" spans="1:7" ht="19.5" customHeight="1" thickBot="1">
      <c r="A42" s="281" t="s">
        <v>101</v>
      </c>
      <c r="B42" s="282" t="s">
        <v>216</v>
      </c>
      <c r="C42" s="283"/>
      <c r="D42" s="284">
        <f>IF(OR(D40="",D41=""),"",SUM(D40,-D41))</f>
      </c>
      <c r="E42" s="51"/>
      <c r="F42" s="51"/>
      <c r="G42" s="49"/>
    </row>
    <row r="43" spans="1:7" ht="15">
      <c r="A43" s="49"/>
      <c r="B43" s="49"/>
      <c r="C43" s="49"/>
      <c r="D43" s="49"/>
      <c r="E43" s="49"/>
      <c r="F43" s="49"/>
      <c r="G43" s="49"/>
    </row>
  </sheetData>
  <sheetProtection sheet="1" objects="1" scenarios="1"/>
  <mergeCells count="63">
    <mergeCell ref="A14:B14"/>
    <mergeCell ref="A15:B15"/>
    <mergeCell ref="A8:B8"/>
    <mergeCell ref="A9:B9"/>
    <mergeCell ref="A10:B10"/>
    <mergeCell ref="A11:B11"/>
    <mergeCell ref="A20:B20"/>
    <mergeCell ref="A7:B7"/>
    <mergeCell ref="A24:B24"/>
    <mergeCell ref="A25:B25"/>
    <mergeCell ref="A16:B16"/>
    <mergeCell ref="A17:B17"/>
    <mergeCell ref="A18:B18"/>
    <mergeCell ref="A19:B19"/>
    <mergeCell ref="A12:B12"/>
    <mergeCell ref="A13:B13"/>
    <mergeCell ref="A26:B26"/>
    <mergeCell ref="A27:B27"/>
    <mergeCell ref="A28:B28"/>
    <mergeCell ref="A29:B29"/>
    <mergeCell ref="A30:B30"/>
    <mergeCell ref="C7:D7"/>
    <mergeCell ref="C8:D8"/>
    <mergeCell ref="C9:D9"/>
    <mergeCell ref="C10:D10"/>
    <mergeCell ref="C11:D11"/>
    <mergeCell ref="C12:D12"/>
    <mergeCell ref="C13:D13"/>
    <mergeCell ref="C14:D14"/>
    <mergeCell ref="C15:D15"/>
    <mergeCell ref="E15:F15"/>
    <mergeCell ref="E14:F14"/>
    <mergeCell ref="C20:D20"/>
    <mergeCell ref="E20:F20"/>
    <mergeCell ref="E19:F19"/>
    <mergeCell ref="E18:F18"/>
    <mergeCell ref="C16:D16"/>
    <mergeCell ref="C17:D17"/>
    <mergeCell ref="C18:D18"/>
    <mergeCell ref="C19:D19"/>
    <mergeCell ref="E9:F9"/>
    <mergeCell ref="E8:F8"/>
    <mergeCell ref="E7:F7"/>
    <mergeCell ref="E24:F24"/>
    <mergeCell ref="E13:F13"/>
    <mergeCell ref="E12:F12"/>
    <mergeCell ref="E11:F11"/>
    <mergeCell ref="E10:F10"/>
    <mergeCell ref="E17:F17"/>
    <mergeCell ref="E16:F16"/>
    <mergeCell ref="E25:F25"/>
    <mergeCell ref="E26:F26"/>
    <mergeCell ref="E27:F27"/>
    <mergeCell ref="E28:F28"/>
    <mergeCell ref="E29:F29"/>
    <mergeCell ref="E30:F30"/>
    <mergeCell ref="C30:D30"/>
    <mergeCell ref="C29:D29"/>
    <mergeCell ref="C24:D24"/>
    <mergeCell ref="C28:D28"/>
    <mergeCell ref="C27:D27"/>
    <mergeCell ref="C26:D26"/>
    <mergeCell ref="C25:D25"/>
  </mergeCells>
  <printOptions/>
  <pageMargins left="0.5905511811023623" right="0.5905511811023623" top="0.5905511811023623" bottom="0.7874015748031497" header="0" footer="0.3937007874015748"/>
  <pageSetup blackAndWhite="1" fitToHeight="1" fitToWidth="1" horizontalDpi="600" verticalDpi="600" orientation="portrait" paperSize="9" scale="97" r:id="rId1"/>
  <headerFooter alignWithMargins="0">
    <oddFooter>&amp;L&amp;"Arial,Kursiv"&amp;8© Wolfgang Harasleben&amp;R&amp;"Arial,Kursiv"&amp;8&amp;D - &amp;T</oddFooter>
  </headerFooter>
</worksheet>
</file>

<file path=xl/worksheets/sheet2.xml><?xml version="1.0" encoding="utf-8"?>
<worksheet xmlns="http://schemas.openxmlformats.org/spreadsheetml/2006/main" xmlns:r="http://schemas.openxmlformats.org/officeDocument/2006/relationships">
  <sheetPr>
    <tabColor indexed="17"/>
    <pageSetUpPr fitToPage="1"/>
  </sheetPr>
  <dimension ref="A1:M34"/>
  <sheetViews>
    <sheetView showGridLines="0" showRowColHeaders="0" zoomScale="90" zoomScaleNormal="90" workbookViewId="0" topLeftCell="A1">
      <pane ySplit="6945" topLeftCell="BM31" activePane="topLeft" state="split"/>
      <selection pane="topLeft" activeCell="B6" sqref="B6"/>
      <selection pane="bottomLeft" activeCell="A4" sqref="A4:G4"/>
    </sheetView>
  </sheetViews>
  <sheetFormatPr defaultColWidth="11.5546875" defaultRowHeight="15" zeroHeight="1"/>
  <cols>
    <col min="1" max="1" width="3.21484375" style="51" customWidth="1"/>
    <col min="2" max="2" width="7.77734375" style="51" customWidth="1"/>
    <col min="3" max="3" width="22.77734375" style="51" customWidth="1"/>
    <col min="4" max="4" width="9.77734375" style="51" customWidth="1"/>
    <col min="5" max="5" width="7.4453125" style="51" customWidth="1"/>
    <col min="6" max="12" width="9.77734375" style="52" customWidth="1"/>
    <col min="13" max="13" width="2.77734375" style="51" customWidth="1"/>
    <col min="14" max="16384" width="0" style="51" hidden="1" customWidth="1"/>
  </cols>
  <sheetData>
    <row r="1" spans="1:13" ht="24.75">
      <c r="A1" s="50" t="s">
        <v>198</v>
      </c>
      <c r="F1" s="51"/>
      <c r="G1" s="51"/>
      <c r="H1" s="51"/>
      <c r="I1" s="51"/>
      <c r="J1" s="51"/>
      <c r="K1" s="51"/>
      <c r="L1" s="51"/>
      <c r="M1" s="52"/>
    </row>
    <row r="2" spans="6:13" ht="15">
      <c r="F2" s="51"/>
      <c r="G2" s="51"/>
      <c r="H2" s="51"/>
      <c r="I2" s="51"/>
      <c r="J2" s="51"/>
      <c r="K2" s="51"/>
      <c r="L2" s="51"/>
      <c r="M2" s="52"/>
    </row>
    <row r="3" spans="1:13" ht="15">
      <c r="A3" s="347" t="s">
        <v>2</v>
      </c>
      <c r="B3" s="345" t="s">
        <v>32</v>
      </c>
      <c r="C3" s="371" t="s">
        <v>225</v>
      </c>
      <c r="D3" s="374" t="s">
        <v>4</v>
      </c>
      <c r="E3" s="362" t="s">
        <v>5</v>
      </c>
      <c r="F3" s="365" t="s">
        <v>6</v>
      </c>
      <c r="G3" s="296" t="s">
        <v>179</v>
      </c>
      <c r="H3" s="368" t="s">
        <v>1</v>
      </c>
      <c r="I3" s="297" t="s">
        <v>179</v>
      </c>
      <c r="J3" s="296" t="s">
        <v>179</v>
      </c>
      <c r="K3" s="368" t="s">
        <v>1</v>
      </c>
      <c r="L3" s="298" t="s">
        <v>179</v>
      </c>
      <c r="M3" s="299"/>
    </row>
    <row r="4" spans="1:13" ht="15">
      <c r="A4" s="343"/>
      <c r="B4" s="370"/>
      <c r="C4" s="372"/>
      <c r="D4" s="375"/>
      <c r="E4" s="363"/>
      <c r="F4" s="366"/>
      <c r="G4" s="42">
        <f>IF(OR(Betrieb!D12="",Betrieb!E12=""),"",Betrieb!D12&amp;". "&amp;Betrieb!E12&amp;".")</f>
      </c>
      <c r="H4" s="369"/>
      <c r="I4" s="43">
        <f>IF(OR(Betrieb!G12="",Betrieb!H12=""),"",Betrieb!G12&amp;". "&amp;Betrieb!H12&amp;".")</f>
      </c>
      <c r="J4" s="42">
        <f>IF(G4="","",G4)</f>
      </c>
      <c r="K4" s="369"/>
      <c r="L4" s="44">
        <f>IF(I4="","",I4)</f>
      </c>
      <c r="M4" s="299"/>
    </row>
    <row r="5" spans="1:13" ht="15">
      <c r="A5" s="344"/>
      <c r="B5" s="346"/>
      <c r="C5" s="373"/>
      <c r="D5" s="376"/>
      <c r="E5" s="364"/>
      <c r="F5" s="367"/>
      <c r="G5" s="45">
        <f>IF(Betrieb!D14="","",Betrieb!D14)</f>
      </c>
      <c r="H5" s="346"/>
      <c r="I5" s="46">
        <f>IF(G5="","",G5+1)</f>
      </c>
      <c r="J5" s="47">
        <f>IF(I5="","",I5)</f>
      </c>
      <c r="K5" s="346"/>
      <c r="L5" s="48">
        <f>IF(J5="","",J5+1)</f>
      </c>
      <c r="M5" s="299"/>
    </row>
    <row r="6" spans="1:13" ht="15.75">
      <c r="A6" s="301" t="s">
        <v>7</v>
      </c>
      <c r="B6" s="302"/>
      <c r="C6" s="302"/>
      <c r="D6" s="303"/>
      <c r="E6" s="304"/>
      <c r="F6" s="305">
        <f>IF(AND(B6="",C6="",D6="",E6=""),"",IF(OR(B6="",C6="",D6="",E6=""),"Eingabe fehlt!",IF(D6="","",IF(E6="","",D6/E6))))</f>
      </c>
      <c r="G6" s="312">
        <f aca="true" t="shared" si="0" ref="G6:G30">IF(B6=$G$5,"",IF(OR(B6="",C6="",D6="",E6=""),"",IF(B6&gt;$G$5,"",IF(D6-(F6*($G$5-B6))&lt;=0,1,D6-(F6*($G$5-B6))))))</f>
      </c>
      <c r="H6" s="313">
        <f aca="true" t="shared" si="1" ref="H6:H30">IF(OR(B6="",C6="",D6="",E6=""),"",IF(B6&gt;$I$5,"",IF($G$5-B6&gt;=E6,0,F6)))</f>
      </c>
      <c r="I6" s="93" t="e">
        <f>IF(B6=$G$5,D6-F6,IF(OR(B6="",C6="",D6="",E6=""),"",IF(B6&gt;$I$5,"",IF(B6&gt;$G$5,D6-H6,IF(G6-H6&lt;=0,1,G6-H6)))))</f>
        <v>#VALUE!</v>
      </c>
      <c r="J6" s="306">
        <f>IF(OR(B6="",C6="",D6="",E6=""),"",IF(B6&gt;$J$5,"",IF(I6="","",I6)))</f>
      </c>
      <c r="K6" s="307">
        <f>IF(OR(B6="",C6="",D6="",E6=""),"",IF(B6&gt;$L$5,"",IF($J$5-B6&gt;=E6,0,F6)))</f>
      </c>
      <c r="L6" s="87">
        <f>IF(OR(B6="",C6="",D6="",E6=""),"",IF(B6&gt;$L$5,"",IF(B6=$L$5,D6-K6,IF($L$5-B6&gt;=E6,1,J6-H6))))</f>
      </c>
      <c r="M6" s="52"/>
    </row>
    <row r="7" spans="1:13" ht="15.75">
      <c r="A7" s="308" t="s">
        <v>8</v>
      </c>
      <c r="B7" s="309"/>
      <c r="C7" s="309"/>
      <c r="D7" s="310"/>
      <c r="E7" s="311"/>
      <c r="F7" s="305">
        <f aca="true" t="shared" si="2" ref="F7:F30">IF(AND(B7="",C7="",D7="",E7=""),"",IF(OR(B7="",C7="",D7="",E7=""),"Eingabe fehlt!",IF(D7="","",IF(E7="","",D7/E7))))</f>
      </c>
      <c r="G7" s="312">
        <f t="shared" si="0"/>
      </c>
      <c r="H7" s="313">
        <f t="shared" si="1"/>
      </c>
      <c r="I7" s="93" t="e">
        <f aca="true" t="shared" si="3" ref="I7:I30">IF(B7=$G$5,D7-F7,IF(OR(B7="",C7="",D7="",E7=""),"",IF(B7&gt;$I$5,"",IF(B7&gt;$G$5,D7-H7,IF(G7-H7&lt;=0,1,G7-H7)))))</f>
        <v>#VALUE!</v>
      </c>
      <c r="J7" s="312">
        <f aca="true" t="shared" si="4" ref="J7:J30">IF(OR(B7="",C7="",D7="",E7=""),"",IF(B7&gt;$J$5,"",IF(I7="","",I7)))</f>
      </c>
      <c r="K7" s="313">
        <f aca="true" t="shared" si="5" ref="K7:K30">IF(OR(B7="",C7="",D7="",E7=""),"",IF(B7&gt;$L$5,"",IF($J$5-B7&gt;=E7,0,F7)))</f>
      </c>
      <c r="L7" s="96">
        <f aca="true" t="shared" si="6" ref="L7:L30">IF(OR(B7="",C7="",D7="",E7=""),"",IF(B7&gt;$L$5,"",IF(B7=$L$5,D7-K7,IF($L$5-B7&gt;=E7,1,J7-H7))))</f>
      </c>
      <c r="M7" s="52"/>
    </row>
    <row r="8" spans="1:13" ht="15.75">
      <c r="A8" s="308" t="s">
        <v>9</v>
      </c>
      <c r="B8" s="309"/>
      <c r="C8" s="309"/>
      <c r="D8" s="310"/>
      <c r="E8" s="311"/>
      <c r="F8" s="305">
        <f t="shared" si="2"/>
      </c>
      <c r="G8" s="312">
        <f t="shared" si="0"/>
      </c>
      <c r="H8" s="313">
        <f t="shared" si="1"/>
      </c>
      <c r="I8" s="93" t="e">
        <f t="shared" si="3"/>
        <v>#VALUE!</v>
      </c>
      <c r="J8" s="312">
        <f t="shared" si="4"/>
      </c>
      <c r="K8" s="313">
        <f t="shared" si="5"/>
      </c>
      <c r="L8" s="96">
        <f t="shared" si="6"/>
      </c>
      <c r="M8" s="52"/>
    </row>
    <row r="9" spans="1:13" ht="15.75">
      <c r="A9" s="308" t="s">
        <v>10</v>
      </c>
      <c r="B9" s="309"/>
      <c r="C9" s="309"/>
      <c r="D9" s="310"/>
      <c r="E9" s="311"/>
      <c r="F9" s="305">
        <f t="shared" si="2"/>
      </c>
      <c r="G9" s="312">
        <f t="shared" si="0"/>
      </c>
      <c r="H9" s="313">
        <f t="shared" si="1"/>
      </c>
      <c r="I9" s="93" t="e">
        <f t="shared" si="3"/>
        <v>#VALUE!</v>
      </c>
      <c r="J9" s="312">
        <f t="shared" si="4"/>
      </c>
      <c r="K9" s="313">
        <f t="shared" si="5"/>
      </c>
      <c r="L9" s="96">
        <f t="shared" si="6"/>
      </c>
      <c r="M9" s="52"/>
    </row>
    <row r="10" spans="1:13" ht="15.75">
      <c r="A10" s="308" t="s">
        <v>11</v>
      </c>
      <c r="B10" s="309"/>
      <c r="C10" s="309"/>
      <c r="D10" s="310"/>
      <c r="E10" s="311"/>
      <c r="F10" s="305">
        <f t="shared" si="2"/>
      </c>
      <c r="G10" s="312">
        <f t="shared" si="0"/>
      </c>
      <c r="H10" s="313">
        <f t="shared" si="1"/>
      </c>
      <c r="I10" s="93" t="e">
        <f t="shared" si="3"/>
        <v>#VALUE!</v>
      </c>
      <c r="J10" s="312">
        <f t="shared" si="4"/>
      </c>
      <c r="K10" s="313">
        <f t="shared" si="5"/>
      </c>
      <c r="L10" s="96">
        <f t="shared" si="6"/>
      </c>
      <c r="M10" s="52"/>
    </row>
    <row r="11" spans="1:13" ht="15.75">
      <c r="A11" s="308" t="s">
        <v>12</v>
      </c>
      <c r="B11" s="309"/>
      <c r="C11" s="309"/>
      <c r="D11" s="310"/>
      <c r="E11" s="311"/>
      <c r="F11" s="305">
        <f>IF(AND(B11="",C11="",D11="",E11=""),"",IF(OR(B11="",C11="",D11="",E11=""),"Eingabe fehlt!",IF(D11="","",IF(E11="","",D11/E11))))</f>
      </c>
      <c r="G11" s="312">
        <f t="shared" si="0"/>
      </c>
      <c r="H11" s="313">
        <f t="shared" si="1"/>
      </c>
      <c r="I11" s="93" t="e">
        <f t="shared" si="3"/>
        <v>#VALUE!</v>
      </c>
      <c r="J11" s="312">
        <f t="shared" si="4"/>
      </c>
      <c r="K11" s="313">
        <f t="shared" si="5"/>
      </c>
      <c r="L11" s="96">
        <f t="shared" si="6"/>
      </c>
      <c r="M11" s="52"/>
    </row>
    <row r="12" spans="1:13" ht="15.75">
      <c r="A12" s="308" t="s">
        <v>13</v>
      </c>
      <c r="B12" s="309"/>
      <c r="C12" s="309"/>
      <c r="D12" s="310"/>
      <c r="E12" s="311"/>
      <c r="F12" s="305">
        <f t="shared" si="2"/>
      </c>
      <c r="G12" s="312">
        <f t="shared" si="0"/>
      </c>
      <c r="H12" s="313">
        <f t="shared" si="1"/>
      </c>
      <c r="I12" s="93" t="e">
        <f t="shared" si="3"/>
        <v>#VALUE!</v>
      </c>
      <c r="J12" s="312">
        <f t="shared" si="4"/>
      </c>
      <c r="K12" s="313">
        <f t="shared" si="5"/>
      </c>
      <c r="L12" s="96">
        <f t="shared" si="6"/>
      </c>
      <c r="M12" s="52"/>
    </row>
    <row r="13" spans="1:13" ht="15.75">
      <c r="A13" s="308" t="s">
        <v>14</v>
      </c>
      <c r="B13" s="309"/>
      <c r="C13" s="309"/>
      <c r="D13" s="310"/>
      <c r="E13" s="311"/>
      <c r="F13" s="305">
        <f t="shared" si="2"/>
      </c>
      <c r="G13" s="312">
        <f t="shared" si="0"/>
      </c>
      <c r="H13" s="313">
        <f t="shared" si="1"/>
      </c>
      <c r="I13" s="93" t="e">
        <f t="shared" si="3"/>
        <v>#VALUE!</v>
      </c>
      <c r="J13" s="312">
        <f t="shared" si="4"/>
      </c>
      <c r="K13" s="313">
        <f t="shared" si="5"/>
      </c>
      <c r="L13" s="96">
        <f t="shared" si="6"/>
      </c>
      <c r="M13" s="52"/>
    </row>
    <row r="14" spans="1:13" ht="15.75">
      <c r="A14" s="308" t="s">
        <v>15</v>
      </c>
      <c r="B14" s="309"/>
      <c r="C14" s="309"/>
      <c r="D14" s="310"/>
      <c r="E14" s="311"/>
      <c r="F14" s="305">
        <f t="shared" si="2"/>
      </c>
      <c r="G14" s="312">
        <f t="shared" si="0"/>
      </c>
      <c r="H14" s="313">
        <f t="shared" si="1"/>
      </c>
      <c r="I14" s="93" t="e">
        <f t="shared" si="3"/>
        <v>#VALUE!</v>
      </c>
      <c r="J14" s="312">
        <f t="shared" si="4"/>
      </c>
      <c r="K14" s="313">
        <f t="shared" si="5"/>
      </c>
      <c r="L14" s="96">
        <f t="shared" si="6"/>
      </c>
      <c r="M14" s="52"/>
    </row>
    <row r="15" spans="1:13" ht="15.75">
      <c r="A15" s="308" t="s">
        <v>16</v>
      </c>
      <c r="B15" s="309"/>
      <c r="C15" s="309"/>
      <c r="D15" s="310"/>
      <c r="E15" s="311"/>
      <c r="F15" s="305">
        <f t="shared" si="2"/>
      </c>
      <c r="G15" s="312">
        <f t="shared" si="0"/>
      </c>
      <c r="H15" s="313">
        <f t="shared" si="1"/>
      </c>
      <c r="I15" s="93" t="e">
        <f t="shared" si="3"/>
        <v>#VALUE!</v>
      </c>
      <c r="J15" s="312">
        <f t="shared" si="4"/>
      </c>
      <c r="K15" s="313">
        <f t="shared" si="5"/>
      </c>
      <c r="L15" s="96">
        <f t="shared" si="6"/>
      </c>
      <c r="M15" s="52"/>
    </row>
    <row r="16" spans="1:13" ht="15.75">
      <c r="A16" s="308" t="s">
        <v>17</v>
      </c>
      <c r="B16" s="309"/>
      <c r="C16" s="309"/>
      <c r="D16" s="310"/>
      <c r="E16" s="311"/>
      <c r="F16" s="305">
        <f t="shared" si="2"/>
      </c>
      <c r="G16" s="312">
        <f t="shared" si="0"/>
      </c>
      <c r="H16" s="313">
        <f t="shared" si="1"/>
      </c>
      <c r="I16" s="93" t="e">
        <f t="shared" si="3"/>
        <v>#VALUE!</v>
      </c>
      <c r="J16" s="312">
        <f t="shared" si="4"/>
      </c>
      <c r="K16" s="313">
        <f t="shared" si="5"/>
      </c>
      <c r="L16" s="96">
        <f t="shared" si="6"/>
      </c>
      <c r="M16" s="52"/>
    </row>
    <row r="17" spans="1:13" ht="15.75">
      <c r="A17" s="308" t="s">
        <v>18</v>
      </c>
      <c r="B17" s="309"/>
      <c r="C17" s="309"/>
      <c r="D17" s="310"/>
      <c r="E17" s="311"/>
      <c r="F17" s="305">
        <f t="shared" si="2"/>
      </c>
      <c r="G17" s="312">
        <f t="shared" si="0"/>
      </c>
      <c r="H17" s="313">
        <f t="shared" si="1"/>
      </c>
      <c r="I17" s="93" t="e">
        <f t="shared" si="3"/>
        <v>#VALUE!</v>
      </c>
      <c r="J17" s="312">
        <f t="shared" si="4"/>
      </c>
      <c r="K17" s="313">
        <f t="shared" si="5"/>
      </c>
      <c r="L17" s="96">
        <f t="shared" si="6"/>
      </c>
      <c r="M17" s="52"/>
    </row>
    <row r="18" spans="1:13" ht="15.75">
      <c r="A18" s="308" t="s">
        <v>19</v>
      </c>
      <c r="B18" s="309"/>
      <c r="C18" s="309"/>
      <c r="D18" s="310"/>
      <c r="E18" s="311"/>
      <c r="F18" s="305">
        <f t="shared" si="2"/>
      </c>
      <c r="G18" s="312">
        <f t="shared" si="0"/>
      </c>
      <c r="H18" s="313">
        <f t="shared" si="1"/>
      </c>
      <c r="I18" s="93" t="e">
        <f t="shared" si="3"/>
        <v>#VALUE!</v>
      </c>
      <c r="J18" s="312">
        <f t="shared" si="4"/>
      </c>
      <c r="K18" s="313">
        <f t="shared" si="5"/>
      </c>
      <c r="L18" s="96">
        <f t="shared" si="6"/>
      </c>
      <c r="M18" s="52"/>
    </row>
    <row r="19" spans="1:13" ht="15.75">
      <c r="A19" s="308" t="s">
        <v>20</v>
      </c>
      <c r="B19" s="309"/>
      <c r="C19" s="309"/>
      <c r="D19" s="310"/>
      <c r="E19" s="311"/>
      <c r="F19" s="305">
        <f t="shared" si="2"/>
      </c>
      <c r="G19" s="312">
        <f t="shared" si="0"/>
      </c>
      <c r="H19" s="313">
        <f t="shared" si="1"/>
      </c>
      <c r="I19" s="93" t="e">
        <f t="shared" si="3"/>
        <v>#VALUE!</v>
      </c>
      <c r="J19" s="312">
        <f t="shared" si="4"/>
      </c>
      <c r="K19" s="313">
        <f t="shared" si="5"/>
      </c>
      <c r="L19" s="96">
        <f t="shared" si="6"/>
      </c>
      <c r="M19" s="52"/>
    </row>
    <row r="20" spans="1:13" ht="15.75">
      <c r="A20" s="308" t="s">
        <v>21</v>
      </c>
      <c r="B20" s="309"/>
      <c r="C20" s="309"/>
      <c r="D20" s="310"/>
      <c r="E20" s="311"/>
      <c r="F20" s="305">
        <f t="shared" si="2"/>
      </c>
      <c r="G20" s="312">
        <f t="shared" si="0"/>
      </c>
      <c r="H20" s="313">
        <f t="shared" si="1"/>
      </c>
      <c r="I20" s="93" t="e">
        <f t="shared" si="3"/>
        <v>#VALUE!</v>
      </c>
      <c r="J20" s="312">
        <f t="shared" si="4"/>
      </c>
      <c r="K20" s="313">
        <f t="shared" si="5"/>
      </c>
      <c r="L20" s="96">
        <f t="shared" si="6"/>
      </c>
      <c r="M20" s="52"/>
    </row>
    <row r="21" spans="1:13" ht="15.75">
      <c r="A21" s="308" t="s">
        <v>22</v>
      </c>
      <c r="B21" s="309"/>
      <c r="C21" s="309"/>
      <c r="D21" s="310"/>
      <c r="E21" s="311"/>
      <c r="F21" s="305">
        <f t="shared" si="2"/>
      </c>
      <c r="G21" s="312">
        <f t="shared" si="0"/>
      </c>
      <c r="H21" s="313">
        <f t="shared" si="1"/>
      </c>
      <c r="I21" s="93" t="e">
        <f t="shared" si="3"/>
        <v>#VALUE!</v>
      </c>
      <c r="J21" s="312">
        <f t="shared" si="4"/>
      </c>
      <c r="K21" s="313">
        <f t="shared" si="5"/>
      </c>
      <c r="L21" s="96">
        <f t="shared" si="6"/>
      </c>
      <c r="M21" s="52"/>
    </row>
    <row r="22" spans="1:13" ht="15.75">
      <c r="A22" s="308" t="s">
        <v>23</v>
      </c>
      <c r="B22" s="309"/>
      <c r="C22" s="309"/>
      <c r="D22" s="310"/>
      <c r="E22" s="311"/>
      <c r="F22" s="305">
        <f t="shared" si="2"/>
      </c>
      <c r="G22" s="312">
        <f t="shared" si="0"/>
      </c>
      <c r="H22" s="313">
        <f t="shared" si="1"/>
      </c>
      <c r="I22" s="93" t="e">
        <f t="shared" si="3"/>
        <v>#VALUE!</v>
      </c>
      <c r="J22" s="312">
        <f t="shared" si="4"/>
      </c>
      <c r="K22" s="313">
        <f t="shared" si="5"/>
      </c>
      <c r="L22" s="96">
        <f t="shared" si="6"/>
      </c>
      <c r="M22" s="52"/>
    </row>
    <row r="23" spans="1:13" ht="15.75">
      <c r="A23" s="308" t="s">
        <v>24</v>
      </c>
      <c r="B23" s="309"/>
      <c r="C23" s="309"/>
      <c r="D23" s="310"/>
      <c r="E23" s="311"/>
      <c r="F23" s="305">
        <f t="shared" si="2"/>
      </c>
      <c r="G23" s="312">
        <f t="shared" si="0"/>
      </c>
      <c r="H23" s="313">
        <f t="shared" si="1"/>
      </c>
      <c r="I23" s="93" t="e">
        <f t="shared" si="3"/>
        <v>#VALUE!</v>
      </c>
      <c r="J23" s="312">
        <f t="shared" si="4"/>
      </c>
      <c r="K23" s="313">
        <f t="shared" si="5"/>
      </c>
      <c r="L23" s="96">
        <f t="shared" si="6"/>
      </c>
      <c r="M23" s="52"/>
    </row>
    <row r="24" spans="1:13" ht="15.75">
      <c r="A24" s="308" t="s">
        <v>25</v>
      </c>
      <c r="B24" s="309"/>
      <c r="C24" s="309"/>
      <c r="D24" s="310"/>
      <c r="E24" s="311"/>
      <c r="F24" s="305">
        <f t="shared" si="2"/>
      </c>
      <c r="G24" s="312">
        <f t="shared" si="0"/>
      </c>
      <c r="H24" s="313">
        <f t="shared" si="1"/>
      </c>
      <c r="I24" s="93" t="e">
        <f t="shared" si="3"/>
        <v>#VALUE!</v>
      </c>
      <c r="J24" s="312">
        <f t="shared" si="4"/>
      </c>
      <c r="K24" s="313">
        <f t="shared" si="5"/>
      </c>
      <c r="L24" s="96">
        <f t="shared" si="6"/>
      </c>
      <c r="M24" s="52"/>
    </row>
    <row r="25" spans="1:13" ht="15.75">
      <c r="A25" s="308" t="s">
        <v>26</v>
      </c>
      <c r="B25" s="309"/>
      <c r="C25" s="309"/>
      <c r="D25" s="310"/>
      <c r="E25" s="311"/>
      <c r="F25" s="305">
        <f t="shared" si="2"/>
      </c>
      <c r="G25" s="312">
        <f t="shared" si="0"/>
      </c>
      <c r="H25" s="313">
        <f t="shared" si="1"/>
      </c>
      <c r="I25" s="93" t="e">
        <f t="shared" si="3"/>
        <v>#VALUE!</v>
      </c>
      <c r="J25" s="312">
        <f t="shared" si="4"/>
      </c>
      <c r="K25" s="313">
        <f t="shared" si="5"/>
      </c>
      <c r="L25" s="96">
        <f t="shared" si="6"/>
      </c>
      <c r="M25" s="52"/>
    </row>
    <row r="26" spans="1:13" ht="15.75">
      <c r="A26" s="308" t="s">
        <v>27</v>
      </c>
      <c r="B26" s="309"/>
      <c r="C26" s="309"/>
      <c r="D26" s="310"/>
      <c r="E26" s="311"/>
      <c r="F26" s="305">
        <f t="shared" si="2"/>
      </c>
      <c r="G26" s="312">
        <f t="shared" si="0"/>
      </c>
      <c r="H26" s="313">
        <f t="shared" si="1"/>
      </c>
      <c r="I26" s="93" t="e">
        <f t="shared" si="3"/>
        <v>#VALUE!</v>
      </c>
      <c r="J26" s="312">
        <f t="shared" si="4"/>
      </c>
      <c r="K26" s="313">
        <f t="shared" si="5"/>
      </c>
      <c r="L26" s="96">
        <f t="shared" si="6"/>
      </c>
      <c r="M26" s="52"/>
    </row>
    <row r="27" spans="1:13" ht="15.75">
      <c r="A27" s="308" t="s">
        <v>28</v>
      </c>
      <c r="B27" s="309"/>
      <c r="C27" s="309"/>
      <c r="D27" s="310"/>
      <c r="E27" s="311"/>
      <c r="F27" s="305">
        <f t="shared" si="2"/>
      </c>
      <c r="G27" s="312">
        <f t="shared" si="0"/>
      </c>
      <c r="H27" s="313">
        <f t="shared" si="1"/>
      </c>
      <c r="I27" s="93" t="e">
        <f t="shared" si="3"/>
        <v>#VALUE!</v>
      </c>
      <c r="J27" s="312">
        <f t="shared" si="4"/>
      </c>
      <c r="K27" s="313">
        <f t="shared" si="5"/>
      </c>
      <c r="L27" s="96">
        <f t="shared" si="6"/>
      </c>
      <c r="M27" s="52"/>
    </row>
    <row r="28" spans="1:13" ht="15.75">
      <c r="A28" s="308" t="s">
        <v>29</v>
      </c>
      <c r="B28" s="309"/>
      <c r="C28" s="309"/>
      <c r="D28" s="310"/>
      <c r="E28" s="311"/>
      <c r="F28" s="305">
        <f t="shared" si="2"/>
      </c>
      <c r="G28" s="312">
        <f t="shared" si="0"/>
      </c>
      <c r="H28" s="313">
        <f t="shared" si="1"/>
      </c>
      <c r="I28" s="93" t="e">
        <f t="shared" si="3"/>
        <v>#VALUE!</v>
      </c>
      <c r="J28" s="312">
        <f t="shared" si="4"/>
      </c>
      <c r="K28" s="313">
        <f t="shared" si="5"/>
      </c>
      <c r="L28" s="96">
        <f t="shared" si="6"/>
      </c>
      <c r="M28" s="52"/>
    </row>
    <row r="29" spans="1:13" ht="15.75">
      <c r="A29" s="308" t="s">
        <v>30</v>
      </c>
      <c r="B29" s="309"/>
      <c r="C29" s="309"/>
      <c r="D29" s="310"/>
      <c r="E29" s="311"/>
      <c r="F29" s="305">
        <f t="shared" si="2"/>
      </c>
      <c r="G29" s="312">
        <f t="shared" si="0"/>
      </c>
      <c r="H29" s="313">
        <f t="shared" si="1"/>
      </c>
      <c r="I29" s="93" t="e">
        <f t="shared" si="3"/>
        <v>#VALUE!</v>
      </c>
      <c r="J29" s="312">
        <f t="shared" si="4"/>
      </c>
      <c r="K29" s="313">
        <f t="shared" si="5"/>
      </c>
      <c r="L29" s="96">
        <f t="shared" si="6"/>
      </c>
      <c r="M29" s="52"/>
    </row>
    <row r="30" spans="1:13" ht="15.75">
      <c r="A30" s="314" t="s">
        <v>31</v>
      </c>
      <c r="B30" s="315"/>
      <c r="C30" s="315"/>
      <c r="D30" s="316"/>
      <c r="E30" s="317"/>
      <c r="F30" s="318">
        <f t="shared" si="2"/>
      </c>
      <c r="G30" s="312">
        <f t="shared" si="0"/>
      </c>
      <c r="H30" s="313">
        <f t="shared" si="1"/>
      </c>
      <c r="I30" s="93" t="e">
        <f t="shared" si="3"/>
        <v>#VALUE!</v>
      </c>
      <c r="J30" s="319">
        <f t="shared" si="4"/>
      </c>
      <c r="K30" s="320">
        <f t="shared" si="5"/>
      </c>
      <c r="L30" s="322">
        <f t="shared" si="6"/>
      </c>
      <c r="M30" s="52"/>
    </row>
    <row r="31" spans="1:13" ht="15.75" thickBot="1">
      <c r="A31" s="359" t="s">
        <v>33</v>
      </c>
      <c r="B31" s="360"/>
      <c r="C31" s="360"/>
      <c r="D31" s="360"/>
      <c r="E31" s="360"/>
      <c r="F31" s="361"/>
      <c r="G31" s="323">
        <f aca="true" t="shared" si="7" ref="G31:L31">IF(SUM(G6:G30)&lt;=0,"",SUM(G6:G30))</f>
      </c>
      <c r="H31" s="324">
        <f>IF(SUM(H6:H30)&lt;=0,"",SUM(H6:H30))</f>
      </c>
      <c r="I31" s="325" t="e">
        <f t="shared" si="7"/>
        <v>#VALUE!</v>
      </c>
      <c r="J31" s="323">
        <f t="shared" si="7"/>
      </c>
      <c r="K31" s="324">
        <f>IF(SUM(K6:K30)&lt;=0,"",SUM(K6:K30))</f>
      </c>
      <c r="L31" s="326">
        <f t="shared" si="7"/>
      </c>
      <c r="M31" s="52"/>
    </row>
    <row r="32" spans="4:13" ht="15.75">
      <c r="D32" s="327"/>
      <c r="E32" s="328"/>
      <c r="F32" s="329" t="s">
        <v>36</v>
      </c>
      <c r="G32" s="330"/>
      <c r="H32" s="330"/>
      <c r="I32" s="331" t="e">
        <f>IF(OR(I31="",I31=0,G31="",G31=0),"",IF(I31-G31&lt;=0,"",I31-G31))</f>
        <v>#VALUE!</v>
      </c>
      <c r="J32" s="330"/>
      <c r="K32" s="330"/>
      <c r="L32" s="331">
        <f>IF(OR(L3="",J31=""),"",IF(L31-J31&lt;=0,"",L31-J31))</f>
      </c>
      <c r="M32" s="52"/>
    </row>
    <row r="33" spans="4:13" ht="16.5" thickBot="1">
      <c r="D33" s="332"/>
      <c r="E33" s="333"/>
      <c r="F33" s="334" t="s">
        <v>34</v>
      </c>
      <c r="G33" s="335"/>
      <c r="H33" s="335"/>
      <c r="I33" s="336" t="e">
        <f>IF(OR(I31="",I31=0,G31="",G31=0),"",IF(I31-G31&gt;0,"",I31-G31))</f>
        <v>#VALUE!</v>
      </c>
      <c r="J33" s="335"/>
      <c r="K33" s="335"/>
      <c r="L33" s="336">
        <f>IF(OR(L31="",J31=""),"",IF(L31-J31&gt;0,"",L31-J31))</f>
      </c>
      <c r="M33" s="52"/>
    </row>
    <row r="34" spans="1:13" ht="15">
      <c r="A34" s="52"/>
      <c r="B34" s="52"/>
      <c r="C34" s="52"/>
      <c r="D34" s="52"/>
      <c r="E34" s="52"/>
      <c r="M34" s="52"/>
    </row>
  </sheetData>
  <sheetProtection sheet="1" objects="1" scenarios="1"/>
  <mergeCells count="9">
    <mergeCell ref="K3:K5"/>
    <mergeCell ref="A3:A5"/>
    <mergeCell ref="B3:B5"/>
    <mergeCell ref="C3:C5"/>
    <mergeCell ref="D3:D5"/>
    <mergeCell ref="A31:F31"/>
    <mergeCell ref="E3:E5"/>
    <mergeCell ref="F3:F5"/>
    <mergeCell ref="H3:H5"/>
  </mergeCells>
  <printOptions/>
  <pageMargins left="0.5905511811023623" right="0.5905511811023623" top="0.5905511811023623" bottom="0.7874015748031497" header="0" footer="0.3937007874015748"/>
  <pageSetup blackAndWhite="1" fitToHeight="1" fitToWidth="1" horizontalDpi="600" verticalDpi="600" orientation="landscape" paperSize="9" scale="94" r:id="rId1"/>
  <headerFooter alignWithMargins="0">
    <oddFooter>&amp;L&amp;"Arial,Kursiv"&amp;8© Wolfgang Harasleben&amp;R&amp;"Arial,Kursiv"&amp;8&amp;D - &amp;T</oddFooter>
  </headerFooter>
</worksheet>
</file>

<file path=xl/worksheets/sheet3.xml><?xml version="1.0" encoding="utf-8"?>
<worksheet xmlns="http://schemas.openxmlformats.org/spreadsheetml/2006/main" xmlns:r="http://schemas.openxmlformats.org/officeDocument/2006/relationships">
  <sheetPr>
    <tabColor indexed="17"/>
    <pageSetUpPr fitToPage="1"/>
  </sheetPr>
  <dimension ref="A1:M34"/>
  <sheetViews>
    <sheetView showGridLines="0" showRowColHeaders="0" zoomScale="90" zoomScaleNormal="90" workbookViewId="0" topLeftCell="A1">
      <pane ySplit="6945" topLeftCell="BM31" activePane="topLeft" state="split"/>
      <selection pane="topLeft" activeCell="B6" sqref="B6"/>
      <selection pane="bottomLeft" activeCell="A4" sqref="A4:G4"/>
    </sheetView>
  </sheetViews>
  <sheetFormatPr defaultColWidth="11.5546875" defaultRowHeight="15" zeroHeight="1"/>
  <cols>
    <col min="1" max="1" width="3.21484375" style="51" customWidth="1"/>
    <col min="2" max="2" width="7.77734375" style="51" customWidth="1"/>
    <col min="3" max="3" width="22.77734375" style="51" customWidth="1"/>
    <col min="4" max="4" width="9.77734375" style="51" customWidth="1"/>
    <col min="5" max="5" width="7.4453125" style="51" customWidth="1"/>
    <col min="6" max="12" width="9.77734375" style="51" customWidth="1"/>
    <col min="13" max="13" width="2.77734375" style="51" customWidth="1"/>
    <col min="14" max="15" width="9.77734375" style="51" hidden="1" customWidth="1"/>
    <col min="16" max="17" width="2.77734375" style="51" hidden="1" customWidth="1"/>
    <col min="18" max="16384" width="0" style="51" hidden="1" customWidth="1"/>
  </cols>
  <sheetData>
    <row r="1" spans="1:13" ht="24.75">
      <c r="A1" s="50" t="s">
        <v>37</v>
      </c>
      <c r="M1" s="52"/>
    </row>
    <row r="2" ht="15">
      <c r="M2" s="52"/>
    </row>
    <row r="3" spans="1:13" s="300" customFormat="1" ht="15" customHeight="1">
      <c r="A3" s="347" t="s">
        <v>2</v>
      </c>
      <c r="B3" s="345" t="s">
        <v>32</v>
      </c>
      <c r="C3" s="371" t="s">
        <v>3</v>
      </c>
      <c r="D3" s="374" t="s">
        <v>4</v>
      </c>
      <c r="E3" s="362" t="s">
        <v>5</v>
      </c>
      <c r="F3" s="365" t="s">
        <v>6</v>
      </c>
      <c r="G3" s="296" t="s">
        <v>179</v>
      </c>
      <c r="H3" s="368" t="s">
        <v>1</v>
      </c>
      <c r="I3" s="297" t="s">
        <v>179</v>
      </c>
      <c r="J3" s="296" t="s">
        <v>179</v>
      </c>
      <c r="K3" s="368" t="s">
        <v>1</v>
      </c>
      <c r="L3" s="298" t="s">
        <v>179</v>
      </c>
      <c r="M3" s="299"/>
    </row>
    <row r="4" spans="1:13" s="300" customFormat="1" ht="15" customHeight="1">
      <c r="A4" s="343"/>
      <c r="B4" s="370"/>
      <c r="C4" s="372"/>
      <c r="D4" s="375"/>
      <c r="E4" s="363"/>
      <c r="F4" s="366"/>
      <c r="G4" s="42">
        <f>IF(OR(Betrieb!D12="",Betrieb!E12=""),"",Betrieb!D12&amp;". "&amp;Betrieb!E12&amp;".")</f>
      </c>
      <c r="H4" s="369"/>
      <c r="I4" s="43">
        <f>IF(OR(Betrieb!G12="",Betrieb!H12=""),"",Betrieb!G12&amp;". "&amp;Betrieb!H12&amp;".")</f>
      </c>
      <c r="J4" s="42">
        <f>IF(G4="","",G4)</f>
      </c>
      <c r="K4" s="369"/>
      <c r="L4" s="44">
        <f>IF(I4="","",I4)</f>
      </c>
      <c r="M4" s="299"/>
    </row>
    <row r="5" spans="1:13" s="300" customFormat="1" ht="15">
      <c r="A5" s="344"/>
      <c r="B5" s="346"/>
      <c r="C5" s="373"/>
      <c r="D5" s="376"/>
      <c r="E5" s="364"/>
      <c r="F5" s="367"/>
      <c r="G5" s="45">
        <f>IF(Betrieb!D14="","",Betrieb!D14)</f>
      </c>
      <c r="H5" s="346"/>
      <c r="I5" s="46">
        <f>IF(G5="","",G5+1)</f>
      </c>
      <c r="J5" s="47">
        <f>IF(I5="","",I5)</f>
      </c>
      <c r="K5" s="346"/>
      <c r="L5" s="48">
        <f>IF(J5="","",J5+1)</f>
      </c>
      <c r="M5" s="299"/>
    </row>
    <row r="6" spans="1:13" ht="15.75">
      <c r="A6" s="301" t="s">
        <v>7</v>
      </c>
      <c r="B6" s="302"/>
      <c r="C6" s="302"/>
      <c r="D6" s="303"/>
      <c r="E6" s="304"/>
      <c r="F6" s="305">
        <f>IF(AND(B6="",C6="",D6="",E6=""),"",IF(OR(B6="",C6="",D6="",E6=""),"Eingabe fehlt!",IF(D6="","",IF(E6="","",D6/E6))))</f>
      </c>
      <c r="G6" s="306">
        <f>IF(OR(B6="",C6="",D6="",E6=""),"",IF(B6&gt;$G$5,"",IF(D6-(F6*($G$5-B6))&lt;=0,1,D6-(F6*($G$5-B6)))))</f>
      </c>
      <c r="H6" s="307">
        <f>IF(OR(B6="",C6="",D6="",E6=""),"",IF(B6&gt;$I$5,"",IF($G$5-B6&gt;=E6,0,F6)))</f>
      </c>
      <c r="I6" s="93">
        <f>IF(OR(B6="",C6="",D6="",E6=""),"",IF(B6&gt;$I$5,"",IF(B6&gt;$G$5,D6-H6,IF(G6-H6&lt;=0,1,G6-H6))))</f>
      </c>
      <c r="J6" s="306">
        <f>IF(OR(B6="",C6="",D6="",E6=""),"",IF(B6&gt;$J$5,"",IF(I6="","",I6)))</f>
      </c>
      <c r="K6" s="307">
        <f>IF(OR(B6="",C6="",D6="",E6=""),"",IF(B6&gt;$L$5,"",IF($J$5-B6&gt;=E6,0,F6)))</f>
      </c>
      <c r="L6" s="87">
        <f>IF(OR(B6="",C6="",D6="",E6=""),"",IF(B6&gt;$L$5,"",IF(B6=$L$5,D6-K6,IF($L$5-B6&gt;=E6,1,J6-H6))))</f>
      </c>
      <c r="M6" s="52"/>
    </row>
    <row r="7" spans="1:13" ht="15.75">
      <c r="A7" s="308" t="s">
        <v>8</v>
      </c>
      <c r="B7" s="309"/>
      <c r="C7" s="309"/>
      <c r="D7" s="310"/>
      <c r="E7" s="311"/>
      <c r="F7" s="305">
        <f aca="true" t="shared" si="0" ref="F7:F30">IF(AND(B7="",C7="",D7="",E7=""),"",IF(OR(B7="",C7="",D7="",E7=""),"Eingabe fehlt!",IF(D7="","",IF(E7="","",D7/E7))))</f>
      </c>
      <c r="G7" s="312">
        <f aca="true" t="shared" si="1" ref="G7:G30">IF(OR(B7="",C7="",D7="",E7=""),"",IF(B7&gt;$G$5,"",IF(D7-(F7*($G$5-B7))&lt;=0,1,D7-(F7*($G$5-B7)))))</f>
      </c>
      <c r="H7" s="313">
        <f aca="true" t="shared" si="2" ref="H7:H30">IF(OR(B7="",C7="",D7="",E7=""),"",IF(B7&gt;$I$5,"",IF($G$5-B7&gt;=E7,0,F7)))</f>
      </c>
      <c r="I7" s="93">
        <f aca="true" t="shared" si="3" ref="I7:I30">IF(OR(B7="",C7="",D7="",E7=""),"",IF(B7&gt;$I$5,"",IF(B7&gt;$G$5,D7-H7,IF(G7-H7&lt;=0,1,G7-H7))))</f>
      </c>
      <c r="J7" s="312">
        <f aca="true" t="shared" si="4" ref="J7:J30">IF(OR(B7="",C7="",D7="",E7=""),"",IF(B7&gt;$J$5,"",IF(I7="","",I7)))</f>
      </c>
      <c r="K7" s="313">
        <f aca="true" t="shared" si="5" ref="K7:K30">IF(OR(B7="",C7="",D7="",E7=""),"",IF(B7&gt;$L$5,"",IF($J$5-B7&gt;=E7,0,F7)))</f>
      </c>
      <c r="L7" s="96">
        <f aca="true" t="shared" si="6" ref="L7:L30">IF(OR(B7="",C7="",D7="",E7=""),"",IF(B7&gt;$L$5,"",IF(B7=$L$5,D7-K7,IF($L$5-B7&gt;=E7,1,J7-H7))))</f>
      </c>
      <c r="M7" s="52"/>
    </row>
    <row r="8" spans="1:13" ht="15.75">
      <c r="A8" s="308" t="s">
        <v>9</v>
      </c>
      <c r="B8" s="309"/>
      <c r="C8" s="309"/>
      <c r="D8" s="310"/>
      <c r="E8" s="311"/>
      <c r="F8" s="305">
        <f t="shared" si="0"/>
      </c>
      <c r="G8" s="312">
        <f t="shared" si="1"/>
      </c>
      <c r="H8" s="313">
        <f t="shared" si="2"/>
      </c>
      <c r="I8" s="93">
        <f t="shared" si="3"/>
      </c>
      <c r="J8" s="312">
        <f t="shared" si="4"/>
      </c>
      <c r="K8" s="313">
        <f t="shared" si="5"/>
      </c>
      <c r="L8" s="96">
        <f t="shared" si="6"/>
      </c>
      <c r="M8" s="52"/>
    </row>
    <row r="9" spans="1:13" ht="15.75">
      <c r="A9" s="308" t="s">
        <v>10</v>
      </c>
      <c r="B9" s="309"/>
      <c r="C9" s="309"/>
      <c r="D9" s="310"/>
      <c r="E9" s="311"/>
      <c r="F9" s="305">
        <f t="shared" si="0"/>
      </c>
      <c r="G9" s="312">
        <f t="shared" si="1"/>
      </c>
      <c r="H9" s="313">
        <f t="shared" si="2"/>
      </c>
      <c r="I9" s="93">
        <f t="shared" si="3"/>
      </c>
      <c r="J9" s="312">
        <f t="shared" si="4"/>
      </c>
      <c r="K9" s="313">
        <f t="shared" si="5"/>
      </c>
      <c r="L9" s="96">
        <f t="shared" si="6"/>
      </c>
      <c r="M9" s="52"/>
    </row>
    <row r="10" spans="1:13" ht="15.75">
      <c r="A10" s="308" t="s">
        <v>11</v>
      </c>
      <c r="B10" s="309"/>
      <c r="C10" s="309"/>
      <c r="D10" s="310"/>
      <c r="E10" s="311"/>
      <c r="F10" s="305">
        <f t="shared" si="0"/>
      </c>
      <c r="G10" s="312">
        <f t="shared" si="1"/>
      </c>
      <c r="H10" s="313">
        <f t="shared" si="2"/>
      </c>
      <c r="I10" s="93">
        <f t="shared" si="3"/>
      </c>
      <c r="J10" s="312">
        <f t="shared" si="4"/>
      </c>
      <c r="K10" s="313">
        <f t="shared" si="5"/>
      </c>
      <c r="L10" s="96">
        <f t="shared" si="6"/>
      </c>
      <c r="M10" s="52"/>
    </row>
    <row r="11" spans="1:13" ht="15.75">
      <c r="A11" s="308" t="s">
        <v>12</v>
      </c>
      <c r="B11" s="309"/>
      <c r="C11" s="309"/>
      <c r="D11" s="310"/>
      <c r="E11" s="311"/>
      <c r="F11" s="305">
        <f>IF(AND(B11="",C11="",D11="",E11=""),"",IF(OR(B11="",C11="",D11="",E11=""),"Eingabe fehlt!",IF(D11="","",IF(E11="","",D11/E11))))</f>
      </c>
      <c r="G11" s="312">
        <f t="shared" si="1"/>
      </c>
      <c r="H11" s="313">
        <f t="shared" si="2"/>
      </c>
      <c r="I11" s="93">
        <f t="shared" si="3"/>
      </c>
      <c r="J11" s="312">
        <f t="shared" si="4"/>
      </c>
      <c r="K11" s="313">
        <f t="shared" si="5"/>
      </c>
      <c r="L11" s="96">
        <f t="shared" si="6"/>
      </c>
      <c r="M11" s="52"/>
    </row>
    <row r="12" spans="1:13" ht="15.75">
      <c r="A12" s="308" t="s">
        <v>13</v>
      </c>
      <c r="B12" s="309"/>
      <c r="C12" s="309"/>
      <c r="D12" s="310"/>
      <c r="E12" s="311"/>
      <c r="F12" s="305">
        <f t="shared" si="0"/>
      </c>
      <c r="G12" s="312">
        <f t="shared" si="1"/>
      </c>
      <c r="H12" s="313">
        <f t="shared" si="2"/>
      </c>
      <c r="I12" s="93">
        <f t="shared" si="3"/>
      </c>
      <c r="J12" s="312">
        <f t="shared" si="4"/>
      </c>
      <c r="K12" s="313">
        <f t="shared" si="5"/>
      </c>
      <c r="L12" s="96">
        <f t="shared" si="6"/>
      </c>
      <c r="M12" s="52"/>
    </row>
    <row r="13" spans="1:13" ht="15.75">
      <c r="A13" s="308" t="s">
        <v>14</v>
      </c>
      <c r="B13" s="309"/>
      <c r="C13" s="309"/>
      <c r="D13" s="310"/>
      <c r="E13" s="311"/>
      <c r="F13" s="305">
        <f t="shared" si="0"/>
      </c>
      <c r="G13" s="312">
        <f t="shared" si="1"/>
      </c>
      <c r="H13" s="313">
        <f t="shared" si="2"/>
      </c>
      <c r="I13" s="93">
        <f t="shared" si="3"/>
      </c>
      <c r="J13" s="312">
        <f t="shared" si="4"/>
      </c>
      <c r="K13" s="313">
        <f t="shared" si="5"/>
      </c>
      <c r="L13" s="96">
        <f t="shared" si="6"/>
      </c>
      <c r="M13" s="52"/>
    </row>
    <row r="14" spans="1:13" ht="15.75">
      <c r="A14" s="308" t="s">
        <v>15</v>
      </c>
      <c r="B14" s="309"/>
      <c r="C14" s="309"/>
      <c r="D14" s="310"/>
      <c r="E14" s="311"/>
      <c r="F14" s="305">
        <f t="shared" si="0"/>
      </c>
      <c r="G14" s="312">
        <f t="shared" si="1"/>
      </c>
      <c r="H14" s="313">
        <f t="shared" si="2"/>
      </c>
      <c r="I14" s="93">
        <f t="shared" si="3"/>
      </c>
      <c r="J14" s="312">
        <f t="shared" si="4"/>
      </c>
      <c r="K14" s="313">
        <f t="shared" si="5"/>
      </c>
      <c r="L14" s="96">
        <f t="shared" si="6"/>
      </c>
      <c r="M14" s="52"/>
    </row>
    <row r="15" spans="1:13" ht="15.75">
      <c r="A15" s="308" t="s">
        <v>16</v>
      </c>
      <c r="B15" s="309"/>
      <c r="C15" s="309"/>
      <c r="D15" s="310"/>
      <c r="E15" s="311"/>
      <c r="F15" s="305">
        <f t="shared" si="0"/>
      </c>
      <c r="G15" s="312">
        <f t="shared" si="1"/>
      </c>
      <c r="H15" s="313">
        <f t="shared" si="2"/>
      </c>
      <c r="I15" s="93">
        <f t="shared" si="3"/>
      </c>
      <c r="J15" s="312">
        <f t="shared" si="4"/>
      </c>
      <c r="K15" s="313">
        <f t="shared" si="5"/>
      </c>
      <c r="L15" s="96">
        <f t="shared" si="6"/>
      </c>
      <c r="M15" s="52"/>
    </row>
    <row r="16" spans="1:13" ht="15.75">
      <c r="A16" s="308" t="s">
        <v>17</v>
      </c>
      <c r="B16" s="309"/>
      <c r="C16" s="309"/>
      <c r="D16" s="310"/>
      <c r="E16" s="311"/>
      <c r="F16" s="305">
        <f t="shared" si="0"/>
      </c>
      <c r="G16" s="312">
        <f t="shared" si="1"/>
      </c>
      <c r="H16" s="313">
        <f t="shared" si="2"/>
      </c>
      <c r="I16" s="93">
        <f t="shared" si="3"/>
      </c>
      <c r="J16" s="312">
        <f t="shared" si="4"/>
      </c>
      <c r="K16" s="313">
        <f t="shared" si="5"/>
      </c>
      <c r="L16" s="96">
        <f t="shared" si="6"/>
      </c>
      <c r="M16" s="52"/>
    </row>
    <row r="17" spans="1:13" ht="15.75">
      <c r="A17" s="308" t="s">
        <v>18</v>
      </c>
      <c r="B17" s="309"/>
      <c r="C17" s="309"/>
      <c r="D17" s="310"/>
      <c r="E17" s="311"/>
      <c r="F17" s="305">
        <f t="shared" si="0"/>
      </c>
      <c r="G17" s="312">
        <f t="shared" si="1"/>
      </c>
      <c r="H17" s="313">
        <f t="shared" si="2"/>
      </c>
      <c r="I17" s="93">
        <f t="shared" si="3"/>
      </c>
      <c r="J17" s="312">
        <f t="shared" si="4"/>
      </c>
      <c r="K17" s="313">
        <f t="shared" si="5"/>
      </c>
      <c r="L17" s="96">
        <f t="shared" si="6"/>
      </c>
      <c r="M17" s="52"/>
    </row>
    <row r="18" spans="1:13" ht="15.75">
      <c r="A18" s="308" t="s">
        <v>19</v>
      </c>
      <c r="B18" s="309"/>
      <c r="C18" s="309"/>
      <c r="D18" s="310"/>
      <c r="E18" s="311"/>
      <c r="F18" s="305">
        <f t="shared" si="0"/>
      </c>
      <c r="G18" s="312">
        <f t="shared" si="1"/>
      </c>
      <c r="H18" s="313">
        <f t="shared" si="2"/>
      </c>
      <c r="I18" s="93">
        <f t="shared" si="3"/>
      </c>
      <c r="J18" s="312">
        <f t="shared" si="4"/>
      </c>
      <c r="K18" s="313">
        <f t="shared" si="5"/>
      </c>
      <c r="L18" s="96">
        <f t="shared" si="6"/>
      </c>
      <c r="M18" s="52"/>
    </row>
    <row r="19" spans="1:13" ht="15.75">
      <c r="A19" s="308" t="s">
        <v>20</v>
      </c>
      <c r="B19" s="309"/>
      <c r="C19" s="309"/>
      <c r="D19" s="310"/>
      <c r="E19" s="311"/>
      <c r="F19" s="305">
        <f t="shared" si="0"/>
      </c>
      <c r="G19" s="312">
        <f t="shared" si="1"/>
      </c>
      <c r="H19" s="313">
        <f t="shared" si="2"/>
      </c>
      <c r="I19" s="93">
        <f t="shared" si="3"/>
      </c>
      <c r="J19" s="312">
        <f t="shared" si="4"/>
      </c>
      <c r="K19" s="313">
        <f t="shared" si="5"/>
      </c>
      <c r="L19" s="96">
        <f t="shared" si="6"/>
      </c>
      <c r="M19" s="52"/>
    </row>
    <row r="20" spans="1:13" ht="15.75">
      <c r="A20" s="308" t="s">
        <v>21</v>
      </c>
      <c r="B20" s="309"/>
      <c r="C20" s="309"/>
      <c r="D20" s="310"/>
      <c r="E20" s="311"/>
      <c r="F20" s="305">
        <f t="shared" si="0"/>
      </c>
      <c r="G20" s="312">
        <f t="shared" si="1"/>
      </c>
      <c r="H20" s="313">
        <f t="shared" si="2"/>
      </c>
      <c r="I20" s="93">
        <f t="shared" si="3"/>
      </c>
      <c r="J20" s="312">
        <f t="shared" si="4"/>
      </c>
      <c r="K20" s="313">
        <f t="shared" si="5"/>
      </c>
      <c r="L20" s="96">
        <f t="shared" si="6"/>
      </c>
      <c r="M20" s="52"/>
    </row>
    <row r="21" spans="1:13" ht="15.75">
      <c r="A21" s="308" t="s">
        <v>22</v>
      </c>
      <c r="B21" s="309"/>
      <c r="C21" s="309"/>
      <c r="D21" s="310"/>
      <c r="E21" s="311"/>
      <c r="F21" s="305">
        <f t="shared" si="0"/>
      </c>
      <c r="G21" s="312">
        <f t="shared" si="1"/>
      </c>
      <c r="H21" s="313">
        <f t="shared" si="2"/>
      </c>
      <c r="I21" s="93">
        <f t="shared" si="3"/>
      </c>
      <c r="J21" s="312">
        <f t="shared" si="4"/>
      </c>
      <c r="K21" s="313">
        <f t="shared" si="5"/>
      </c>
      <c r="L21" s="96">
        <f t="shared" si="6"/>
      </c>
      <c r="M21" s="52"/>
    </row>
    <row r="22" spans="1:13" ht="15.75">
      <c r="A22" s="308" t="s">
        <v>23</v>
      </c>
      <c r="B22" s="309"/>
      <c r="C22" s="309"/>
      <c r="D22" s="310"/>
      <c r="E22" s="311"/>
      <c r="F22" s="305">
        <f t="shared" si="0"/>
      </c>
      <c r="G22" s="312">
        <f t="shared" si="1"/>
      </c>
      <c r="H22" s="313">
        <f t="shared" si="2"/>
      </c>
      <c r="I22" s="93">
        <f t="shared" si="3"/>
      </c>
      <c r="J22" s="312">
        <f t="shared" si="4"/>
      </c>
      <c r="K22" s="313">
        <f t="shared" si="5"/>
      </c>
      <c r="L22" s="96">
        <f t="shared" si="6"/>
      </c>
      <c r="M22" s="52"/>
    </row>
    <row r="23" spans="1:13" ht="15.75">
      <c r="A23" s="308" t="s">
        <v>24</v>
      </c>
      <c r="B23" s="309"/>
      <c r="C23" s="309"/>
      <c r="D23" s="310"/>
      <c r="E23" s="311"/>
      <c r="F23" s="305">
        <f t="shared" si="0"/>
      </c>
      <c r="G23" s="312">
        <f t="shared" si="1"/>
      </c>
      <c r="H23" s="313">
        <f t="shared" si="2"/>
      </c>
      <c r="I23" s="93">
        <f t="shared" si="3"/>
      </c>
      <c r="J23" s="312">
        <f t="shared" si="4"/>
      </c>
      <c r="K23" s="313">
        <f t="shared" si="5"/>
      </c>
      <c r="L23" s="96">
        <f t="shared" si="6"/>
      </c>
      <c r="M23" s="52"/>
    </row>
    <row r="24" spans="1:13" ht="15.75">
      <c r="A24" s="308" t="s">
        <v>25</v>
      </c>
      <c r="B24" s="309"/>
      <c r="C24" s="309"/>
      <c r="D24" s="310"/>
      <c r="E24" s="311"/>
      <c r="F24" s="305">
        <f t="shared" si="0"/>
      </c>
      <c r="G24" s="312">
        <f t="shared" si="1"/>
      </c>
      <c r="H24" s="313">
        <f t="shared" si="2"/>
      </c>
      <c r="I24" s="93">
        <f t="shared" si="3"/>
      </c>
      <c r="J24" s="312">
        <f t="shared" si="4"/>
      </c>
      <c r="K24" s="313">
        <f t="shared" si="5"/>
      </c>
      <c r="L24" s="96">
        <f t="shared" si="6"/>
      </c>
      <c r="M24" s="52"/>
    </row>
    <row r="25" spans="1:13" ht="15.75">
      <c r="A25" s="308" t="s">
        <v>26</v>
      </c>
      <c r="B25" s="309"/>
      <c r="C25" s="309"/>
      <c r="D25" s="310"/>
      <c r="E25" s="311"/>
      <c r="F25" s="305">
        <f t="shared" si="0"/>
      </c>
      <c r="G25" s="312">
        <f t="shared" si="1"/>
      </c>
      <c r="H25" s="313">
        <f t="shared" si="2"/>
      </c>
      <c r="I25" s="93">
        <f t="shared" si="3"/>
      </c>
      <c r="J25" s="312">
        <f t="shared" si="4"/>
      </c>
      <c r="K25" s="313">
        <f t="shared" si="5"/>
      </c>
      <c r="L25" s="96">
        <f t="shared" si="6"/>
      </c>
      <c r="M25" s="52"/>
    </row>
    <row r="26" spans="1:13" ht="15.75">
      <c r="A26" s="308" t="s">
        <v>27</v>
      </c>
      <c r="B26" s="309"/>
      <c r="C26" s="309"/>
      <c r="D26" s="310"/>
      <c r="E26" s="311"/>
      <c r="F26" s="305">
        <f t="shared" si="0"/>
      </c>
      <c r="G26" s="312">
        <f t="shared" si="1"/>
      </c>
      <c r="H26" s="313">
        <f t="shared" si="2"/>
      </c>
      <c r="I26" s="93">
        <f t="shared" si="3"/>
      </c>
      <c r="J26" s="312">
        <f t="shared" si="4"/>
      </c>
      <c r="K26" s="313">
        <f t="shared" si="5"/>
      </c>
      <c r="L26" s="96">
        <f t="shared" si="6"/>
      </c>
      <c r="M26" s="52"/>
    </row>
    <row r="27" spans="1:13" ht="15.75">
      <c r="A27" s="308" t="s">
        <v>28</v>
      </c>
      <c r="B27" s="309"/>
      <c r="C27" s="309"/>
      <c r="D27" s="310"/>
      <c r="E27" s="311"/>
      <c r="F27" s="305">
        <f t="shared" si="0"/>
      </c>
      <c r="G27" s="312">
        <f t="shared" si="1"/>
      </c>
      <c r="H27" s="313">
        <f t="shared" si="2"/>
      </c>
      <c r="I27" s="93">
        <f t="shared" si="3"/>
      </c>
      <c r="J27" s="312">
        <f t="shared" si="4"/>
      </c>
      <c r="K27" s="313">
        <f t="shared" si="5"/>
      </c>
      <c r="L27" s="96">
        <f t="shared" si="6"/>
      </c>
      <c r="M27" s="52"/>
    </row>
    <row r="28" spans="1:13" ht="15.75">
      <c r="A28" s="308" t="s">
        <v>29</v>
      </c>
      <c r="B28" s="309"/>
      <c r="C28" s="309"/>
      <c r="D28" s="310"/>
      <c r="E28" s="311"/>
      <c r="F28" s="305">
        <f t="shared" si="0"/>
      </c>
      <c r="G28" s="312">
        <f t="shared" si="1"/>
      </c>
      <c r="H28" s="313">
        <f t="shared" si="2"/>
      </c>
      <c r="I28" s="93">
        <f t="shared" si="3"/>
      </c>
      <c r="J28" s="312">
        <f t="shared" si="4"/>
      </c>
      <c r="K28" s="313">
        <f t="shared" si="5"/>
      </c>
      <c r="L28" s="96">
        <f t="shared" si="6"/>
      </c>
      <c r="M28" s="52"/>
    </row>
    <row r="29" spans="1:13" ht="15.75">
      <c r="A29" s="308" t="s">
        <v>30</v>
      </c>
      <c r="B29" s="309"/>
      <c r="C29" s="309"/>
      <c r="D29" s="310"/>
      <c r="E29" s="311"/>
      <c r="F29" s="305">
        <f t="shared" si="0"/>
      </c>
      <c r="G29" s="312">
        <f t="shared" si="1"/>
      </c>
      <c r="H29" s="313">
        <f t="shared" si="2"/>
      </c>
      <c r="I29" s="93">
        <f t="shared" si="3"/>
      </c>
      <c r="J29" s="312">
        <f t="shared" si="4"/>
      </c>
      <c r="K29" s="313">
        <f t="shared" si="5"/>
      </c>
      <c r="L29" s="96">
        <f t="shared" si="6"/>
      </c>
      <c r="M29" s="52"/>
    </row>
    <row r="30" spans="1:13" ht="15.75">
      <c r="A30" s="314" t="s">
        <v>31</v>
      </c>
      <c r="B30" s="315"/>
      <c r="C30" s="315"/>
      <c r="D30" s="316"/>
      <c r="E30" s="317"/>
      <c r="F30" s="318">
        <f t="shared" si="0"/>
      </c>
      <c r="G30" s="319">
        <f t="shared" si="1"/>
      </c>
      <c r="H30" s="320">
        <f t="shared" si="2"/>
      </c>
      <c r="I30" s="321">
        <f t="shared" si="3"/>
      </c>
      <c r="J30" s="319">
        <f t="shared" si="4"/>
      </c>
      <c r="K30" s="320">
        <f t="shared" si="5"/>
      </c>
      <c r="L30" s="322">
        <f t="shared" si="6"/>
      </c>
      <c r="M30" s="52"/>
    </row>
    <row r="31" spans="1:13" ht="15.75" thickBot="1">
      <c r="A31" s="359" t="s">
        <v>33</v>
      </c>
      <c r="B31" s="360"/>
      <c r="C31" s="360"/>
      <c r="D31" s="360"/>
      <c r="E31" s="360"/>
      <c r="F31" s="361"/>
      <c r="G31" s="323">
        <f aca="true" t="shared" si="7" ref="G31:L31">IF(SUM(G6:G30)&lt;=0,"",SUM(G6:G30))</f>
      </c>
      <c r="H31" s="324">
        <f>IF(SUM(H6:H30)&lt;=0,"",SUM(H6:H30))</f>
      </c>
      <c r="I31" s="325">
        <f t="shared" si="7"/>
      </c>
      <c r="J31" s="323">
        <f t="shared" si="7"/>
      </c>
      <c r="K31" s="324">
        <f>IF(SUM(K6:K30)&lt;=0,"",SUM(K6:K30))</f>
      </c>
      <c r="L31" s="326">
        <f t="shared" si="7"/>
      </c>
      <c r="M31" s="52"/>
    </row>
    <row r="32" spans="4:13" ht="15.75">
      <c r="D32" s="327"/>
      <c r="E32" s="328"/>
      <c r="F32" s="329" t="s">
        <v>36</v>
      </c>
      <c r="G32" s="330"/>
      <c r="H32" s="330"/>
      <c r="I32" s="331">
        <f>IF(OR(I31="",I31=0,G31="",G31=0),"",IF(I31-G31&lt;=0,"",I31-G31))</f>
      </c>
      <c r="J32" s="330"/>
      <c r="K32" s="330"/>
      <c r="L32" s="331">
        <f>IF(OR(L3="",J31=""),"",IF(L31-J31&lt;=0,"",L31-J31))</f>
      </c>
      <c r="M32" s="52"/>
    </row>
    <row r="33" spans="4:13" ht="16.5" thickBot="1">
      <c r="D33" s="332"/>
      <c r="E33" s="333"/>
      <c r="F33" s="334" t="s">
        <v>34</v>
      </c>
      <c r="G33" s="335"/>
      <c r="H33" s="335"/>
      <c r="I33" s="336">
        <f>IF(OR(I31="",I31=0,G31="",G31=0),"",IF(I31-G31&gt;0,"",I31-G31))</f>
      </c>
      <c r="J33" s="335"/>
      <c r="K33" s="335"/>
      <c r="L33" s="336">
        <f>IF(OR(L31="",J31=""),"",IF(L31-J31&gt;0,"",L31-J31))</f>
      </c>
      <c r="M33" s="52"/>
    </row>
    <row r="34" spans="1:13" ht="15">
      <c r="A34" s="52"/>
      <c r="B34" s="52"/>
      <c r="C34" s="52"/>
      <c r="D34" s="52"/>
      <c r="E34" s="52"/>
      <c r="F34" s="52"/>
      <c r="G34" s="52"/>
      <c r="H34" s="52"/>
      <c r="I34" s="52"/>
      <c r="J34" s="52"/>
      <c r="K34" s="52"/>
      <c r="L34" s="52"/>
      <c r="M34" s="52"/>
    </row>
    <row r="35" ht="15" hidden="1"/>
    <row r="36" ht="15" hidden="1"/>
  </sheetData>
  <sheetProtection sheet="1" objects="1" scenarios="1"/>
  <mergeCells count="9">
    <mergeCell ref="F3:F5"/>
    <mergeCell ref="A31:F31"/>
    <mergeCell ref="E3:E5"/>
    <mergeCell ref="K3:K5"/>
    <mergeCell ref="A3:A5"/>
    <mergeCell ref="H3:H5"/>
    <mergeCell ref="D3:D5"/>
    <mergeCell ref="C3:C5"/>
    <mergeCell ref="B3:B5"/>
  </mergeCells>
  <printOptions/>
  <pageMargins left="0.5905511811023623" right="0.5905511811023623" top="0.5905511811023623" bottom="0.7874015748031497" header="0" footer="0.3937007874015748"/>
  <pageSetup blackAndWhite="1" fitToHeight="1" fitToWidth="1" horizontalDpi="600" verticalDpi="600" orientation="landscape" paperSize="9" scale="94" r:id="rId1"/>
  <headerFooter alignWithMargins="0">
    <oddFooter>&amp;L&amp;"Arial,Kursiv"&amp;8© Wolfgang Harasleben&amp;R&amp;"Arial,Kursiv"&amp;8&amp;D - &amp;T</oddFooter>
  </headerFooter>
</worksheet>
</file>

<file path=xl/worksheets/sheet4.xml><?xml version="1.0" encoding="utf-8"?>
<worksheet xmlns="http://schemas.openxmlformats.org/spreadsheetml/2006/main" xmlns:r="http://schemas.openxmlformats.org/officeDocument/2006/relationships">
  <sheetPr>
    <tabColor indexed="17"/>
    <pageSetUpPr fitToPage="1"/>
  </sheetPr>
  <dimension ref="A1:M34"/>
  <sheetViews>
    <sheetView showGridLines="0" showRowColHeaders="0" zoomScale="90" zoomScaleNormal="90" workbookViewId="0" topLeftCell="A1">
      <pane ySplit="6945" topLeftCell="BM31" activePane="topLeft" state="split"/>
      <selection pane="topLeft" activeCell="B6" sqref="B6"/>
      <selection pane="bottomLeft" activeCell="A4" sqref="A4:G4"/>
    </sheetView>
  </sheetViews>
  <sheetFormatPr defaultColWidth="11.5546875" defaultRowHeight="15" customHeight="1" zeroHeight="1"/>
  <cols>
    <col min="1" max="1" width="3.21484375" style="51" customWidth="1"/>
    <col min="2" max="2" width="7.77734375" style="51" customWidth="1"/>
    <col min="3" max="3" width="22.77734375" style="51" customWidth="1"/>
    <col min="4" max="4" width="9.77734375" style="51" customWidth="1"/>
    <col min="5" max="5" width="7.4453125" style="51" customWidth="1"/>
    <col min="6" max="12" width="9.77734375" style="51" customWidth="1"/>
    <col min="13" max="13" width="2.77734375" style="51" customWidth="1"/>
    <col min="14" max="15" width="9.77734375" style="51" hidden="1" customWidth="1"/>
    <col min="16" max="17" width="2.77734375" style="51" hidden="1" customWidth="1"/>
    <col min="18" max="16384" width="0" style="51" hidden="1" customWidth="1"/>
  </cols>
  <sheetData>
    <row r="1" spans="1:13" ht="24.75">
      <c r="A1" s="50" t="s">
        <v>38</v>
      </c>
      <c r="M1" s="52"/>
    </row>
    <row r="2" ht="15">
      <c r="M2" s="52"/>
    </row>
    <row r="3" spans="1:13" s="300" customFormat="1" ht="15" customHeight="1">
      <c r="A3" s="347" t="s">
        <v>2</v>
      </c>
      <c r="B3" s="345" t="s">
        <v>32</v>
      </c>
      <c r="C3" s="371" t="s">
        <v>180</v>
      </c>
      <c r="D3" s="374" t="s">
        <v>4</v>
      </c>
      <c r="E3" s="362" t="s">
        <v>5</v>
      </c>
      <c r="F3" s="365" t="s">
        <v>6</v>
      </c>
      <c r="G3" s="296" t="s">
        <v>179</v>
      </c>
      <c r="H3" s="368" t="s">
        <v>1</v>
      </c>
      <c r="I3" s="297" t="s">
        <v>179</v>
      </c>
      <c r="J3" s="296" t="s">
        <v>179</v>
      </c>
      <c r="K3" s="368" t="s">
        <v>1</v>
      </c>
      <c r="L3" s="298" t="s">
        <v>179</v>
      </c>
      <c r="M3" s="299"/>
    </row>
    <row r="4" spans="1:13" s="300" customFormat="1" ht="15" customHeight="1">
      <c r="A4" s="343"/>
      <c r="B4" s="370"/>
      <c r="C4" s="372"/>
      <c r="D4" s="375"/>
      <c r="E4" s="363"/>
      <c r="F4" s="366"/>
      <c r="G4" s="42">
        <f>IF(OR(Betrieb!D12="",Betrieb!E12=""),"",Betrieb!D12&amp;". "&amp;Betrieb!E12&amp;".")</f>
      </c>
      <c r="H4" s="369"/>
      <c r="I4" s="43">
        <f>IF(OR(Betrieb!G12="",Betrieb!H12=""),"",Betrieb!G12&amp;". "&amp;Betrieb!H12&amp;".")</f>
      </c>
      <c r="J4" s="42">
        <f>IF(G4="","",G4)</f>
      </c>
      <c r="K4" s="369"/>
      <c r="L4" s="44">
        <f>IF(I4="","",I4)</f>
      </c>
      <c r="M4" s="299"/>
    </row>
    <row r="5" spans="1:13" s="300" customFormat="1" ht="15">
      <c r="A5" s="344"/>
      <c r="B5" s="346"/>
      <c r="C5" s="373"/>
      <c r="D5" s="376"/>
      <c r="E5" s="364"/>
      <c r="F5" s="367"/>
      <c r="G5" s="45">
        <f>IF(Betrieb!D14="","",Betrieb!D14)</f>
      </c>
      <c r="H5" s="346"/>
      <c r="I5" s="46">
        <f>IF(G5="","",G5+1)</f>
      </c>
      <c r="J5" s="47">
        <f>IF(I5="","",I5)</f>
      </c>
      <c r="K5" s="346"/>
      <c r="L5" s="48">
        <f>IF(J5="","",J5+1)</f>
      </c>
      <c r="M5" s="299"/>
    </row>
    <row r="6" spans="1:13" ht="15.75">
      <c r="A6" s="301" t="s">
        <v>7</v>
      </c>
      <c r="B6" s="302"/>
      <c r="C6" s="302"/>
      <c r="D6" s="303"/>
      <c r="E6" s="304"/>
      <c r="F6" s="305">
        <f aca="true" t="shared" si="0" ref="F6:F30">IF(AND(B6="",C6="",D6="",E6=""),"",IF(OR(B6="",C6="",D6="",E6=""),"Eingabe fehlt!",IF(D6="","",IF(E6="","",D6/E6))))</f>
      </c>
      <c r="G6" s="306">
        <f aca="true" t="shared" si="1" ref="G6:G30">IF(OR(B6="",C6="",D6="",E6=""),"",IF(B6&gt;$G$5,"",IF(D6-(F6*($G$5-B6))&lt;=0,1,D6-(F6*($G$5-B6)))))</f>
      </c>
      <c r="H6" s="307">
        <f aca="true" t="shared" si="2" ref="H6:H30">IF(OR(B6="",C6="",D6="",E6=""),"",IF(B6&gt;$I$5,"",IF($G$5-B6&gt;=E6,0,F6)))</f>
      </c>
      <c r="I6" s="93">
        <f aca="true" t="shared" si="3" ref="I6:I30">IF(OR(B6="",C6="",D6="",E6=""),"",IF(B6&gt;$I$5,"",IF(B6&gt;$G$5,D6-H6,IF(G6-H6&lt;=0,1,G6-H6))))</f>
      </c>
      <c r="J6" s="306">
        <f aca="true" t="shared" si="4" ref="J6:J30">IF(OR(B6="",C6="",D6="",E6=""),"",IF(B6&gt;$J$5,"",IF(I6="","",I6)))</f>
      </c>
      <c r="K6" s="307">
        <f aca="true" t="shared" si="5" ref="K6:K30">IF(OR(B6="",C6="",D6="",E6=""),"",IF(B6&gt;$L$5,"",IF($J$5-B6&gt;=E6,0,F6)))</f>
      </c>
      <c r="L6" s="87">
        <f aca="true" t="shared" si="6" ref="L6:L30">IF(OR(B6="",C6="",D6="",E6=""),"",IF(B6&gt;$L$5,"",IF(B6=$L$5,D6-K6,IF($L$5-B6&gt;=E6,1,J6-H6))))</f>
      </c>
      <c r="M6" s="52"/>
    </row>
    <row r="7" spans="1:13" ht="15.75">
      <c r="A7" s="308" t="s">
        <v>8</v>
      </c>
      <c r="B7" s="309"/>
      <c r="C7" s="309"/>
      <c r="D7" s="310"/>
      <c r="E7" s="311"/>
      <c r="F7" s="305">
        <f t="shared" si="0"/>
      </c>
      <c r="G7" s="312">
        <f t="shared" si="1"/>
      </c>
      <c r="H7" s="313">
        <f t="shared" si="2"/>
      </c>
      <c r="I7" s="93">
        <f t="shared" si="3"/>
      </c>
      <c r="J7" s="312">
        <f t="shared" si="4"/>
      </c>
      <c r="K7" s="313">
        <f t="shared" si="5"/>
      </c>
      <c r="L7" s="96">
        <f t="shared" si="6"/>
      </c>
      <c r="M7" s="52"/>
    </row>
    <row r="8" spans="1:13" ht="15.75">
      <c r="A8" s="308" t="s">
        <v>9</v>
      </c>
      <c r="B8" s="309"/>
      <c r="C8" s="309"/>
      <c r="D8" s="310"/>
      <c r="E8" s="311"/>
      <c r="F8" s="305">
        <f t="shared" si="0"/>
      </c>
      <c r="G8" s="312">
        <f t="shared" si="1"/>
      </c>
      <c r="H8" s="313">
        <f t="shared" si="2"/>
      </c>
      <c r="I8" s="93">
        <f t="shared" si="3"/>
      </c>
      <c r="J8" s="312">
        <f t="shared" si="4"/>
      </c>
      <c r="K8" s="313">
        <f t="shared" si="5"/>
      </c>
      <c r="L8" s="96">
        <f t="shared" si="6"/>
      </c>
      <c r="M8" s="52"/>
    </row>
    <row r="9" spans="1:13" ht="15.75">
      <c r="A9" s="308" t="s">
        <v>10</v>
      </c>
      <c r="B9" s="309"/>
      <c r="C9" s="309"/>
      <c r="D9" s="310"/>
      <c r="E9" s="311"/>
      <c r="F9" s="305">
        <f t="shared" si="0"/>
      </c>
      <c r="G9" s="312">
        <f t="shared" si="1"/>
      </c>
      <c r="H9" s="313">
        <f t="shared" si="2"/>
      </c>
      <c r="I9" s="93">
        <f t="shared" si="3"/>
      </c>
      <c r="J9" s="312">
        <f t="shared" si="4"/>
      </c>
      <c r="K9" s="313">
        <f t="shared" si="5"/>
      </c>
      <c r="L9" s="96">
        <f t="shared" si="6"/>
      </c>
      <c r="M9" s="52"/>
    </row>
    <row r="10" spans="1:13" ht="15.75">
      <c r="A10" s="308" t="s">
        <v>11</v>
      </c>
      <c r="B10" s="309"/>
      <c r="C10" s="309"/>
      <c r="D10" s="310"/>
      <c r="E10" s="311"/>
      <c r="F10" s="305">
        <f t="shared" si="0"/>
      </c>
      <c r="G10" s="312">
        <f t="shared" si="1"/>
      </c>
      <c r="H10" s="313">
        <f t="shared" si="2"/>
      </c>
      <c r="I10" s="93">
        <f t="shared" si="3"/>
      </c>
      <c r="J10" s="312">
        <f t="shared" si="4"/>
      </c>
      <c r="K10" s="313">
        <f t="shared" si="5"/>
      </c>
      <c r="L10" s="96">
        <f t="shared" si="6"/>
      </c>
      <c r="M10" s="52"/>
    </row>
    <row r="11" spans="1:13" ht="15.75">
      <c r="A11" s="308" t="s">
        <v>12</v>
      </c>
      <c r="B11" s="309"/>
      <c r="C11" s="309"/>
      <c r="D11" s="310"/>
      <c r="E11" s="311"/>
      <c r="F11" s="305">
        <f t="shared" si="0"/>
      </c>
      <c r="G11" s="312">
        <f t="shared" si="1"/>
      </c>
      <c r="H11" s="313">
        <f t="shared" si="2"/>
      </c>
      <c r="I11" s="93">
        <f t="shared" si="3"/>
      </c>
      <c r="J11" s="312">
        <f t="shared" si="4"/>
      </c>
      <c r="K11" s="313">
        <f t="shared" si="5"/>
      </c>
      <c r="L11" s="96">
        <f t="shared" si="6"/>
      </c>
      <c r="M11" s="52"/>
    </row>
    <row r="12" spans="1:13" ht="15.75">
      <c r="A12" s="308" t="s">
        <v>13</v>
      </c>
      <c r="B12" s="309"/>
      <c r="C12" s="309"/>
      <c r="D12" s="310"/>
      <c r="E12" s="311"/>
      <c r="F12" s="305">
        <f t="shared" si="0"/>
      </c>
      <c r="G12" s="312">
        <f t="shared" si="1"/>
      </c>
      <c r="H12" s="313">
        <f t="shared" si="2"/>
      </c>
      <c r="I12" s="93">
        <f t="shared" si="3"/>
      </c>
      <c r="J12" s="312">
        <f t="shared" si="4"/>
      </c>
      <c r="K12" s="313">
        <f t="shared" si="5"/>
      </c>
      <c r="L12" s="96">
        <f t="shared" si="6"/>
      </c>
      <c r="M12" s="52"/>
    </row>
    <row r="13" spans="1:13" ht="15.75">
      <c r="A13" s="308" t="s">
        <v>14</v>
      </c>
      <c r="B13" s="309"/>
      <c r="C13" s="309"/>
      <c r="D13" s="310"/>
      <c r="E13" s="311"/>
      <c r="F13" s="305">
        <f t="shared" si="0"/>
      </c>
      <c r="G13" s="312">
        <f t="shared" si="1"/>
      </c>
      <c r="H13" s="313">
        <f t="shared" si="2"/>
      </c>
      <c r="I13" s="93">
        <f t="shared" si="3"/>
      </c>
      <c r="J13" s="312">
        <f t="shared" si="4"/>
      </c>
      <c r="K13" s="313">
        <f t="shared" si="5"/>
      </c>
      <c r="L13" s="96">
        <f t="shared" si="6"/>
      </c>
      <c r="M13" s="52"/>
    </row>
    <row r="14" spans="1:13" ht="15.75">
      <c r="A14" s="308" t="s">
        <v>15</v>
      </c>
      <c r="B14" s="309"/>
      <c r="C14" s="309"/>
      <c r="D14" s="310"/>
      <c r="E14" s="311"/>
      <c r="F14" s="305">
        <f t="shared" si="0"/>
      </c>
      <c r="G14" s="312">
        <f t="shared" si="1"/>
      </c>
      <c r="H14" s="313">
        <f t="shared" si="2"/>
      </c>
      <c r="I14" s="93">
        <f t="shared" si="3"/>
      </c>
      <c r="J14" s="312">
        <f t="shared" si="4"/>
      </c>
      <c r="K14" s="313">
        <f t="shared" si="5"/>
      </c>
      <c r="L14" s="96">
        <f t="shared" si="6"/>
      </c>
      <c r="M14" s="52"/>
    </row>
    <row r="15" spans="1:13" ht="15.75">
      <c r="A15" s="308" t="s">
        <v>16</v>
      </c>
      <c r="B15" s="309"/>
      <c r="C15" s="309"/>
      <c r="D15" s="310"/>
      <c r="E15" s="311"/>
      <c r="F15" s="305">
        <f t="shared" si="0"/>
      </c>
      <c r="G15" s="312">
        <f t="shared" si="1"/>
      </c>
      <c r="H15" s="313">
        <f t="shared" si="2"/>
      </c>
      <c r="I15" s="93">
        <f t="shared" si="3"/>
      </c>
      <c r="J15" s="312">
        <f t="shared" si="4"/>
      </c>
      <c r="K15" s="313">
        <f t="shared" si="5"/>
      </c>
      <c r="L15" s="96">
        <f t="shared" si="6"/>
      </c>
      <c r="M15" s="52"/>
    </row>
    <row r="16" spans="1:13" ht="15.75">
      <c r="A16" s="308" t="s">
        <v>17</v>
      </c>
      <c r="B16" s="309"/>
      <c r="C16" s="309"/>
      <c r="D16" s="310"/>
      <c r="E16" s="311"/>
      <c r="F16" s="305">
        <f t="shared" si="0"/>
      </c>
      <c r="G16" s="312">
        <f t="shared" si="1"/>
      </c>
      <c r="H16" s="313">
        <f t="shared" si="2"/>
      </c>
      <c r="I16" s="93">
        <f t="shared" si="3"/>
      </c>
      <c r="J16" s="312">
        <f t="shared" si="4"/>
      </c>
      <c r="K16" s="313">
        <f t="shared" si="5"/>
      </c>
      <c r="L16" s="96">
        <f t="shared" si="6"/>
      </c>
      <c r="M16" s="52"/>
    </row>
    <row r="17" spans="1:13" ht="15.75">
      <c r="A17" s="308" t="s">
        <v>18</v>
      </c>
      <c r="B17" s="309"/>
      <c r="C17" s="309"/>
      <c r="D17" s="310"/>
      <c r="E17" s="311"/>
      <c r="F17" s="305">
        <f t="shared" si="0"/>
      </c>
      <c r="G17" s="312">
        <f t="shared" si="1"/>
      </c>
      <c r="H17" s="313">
        <f t="shared" si="2"/>
      </c>
      <c r="I17" s="93">
        <f t="shared" si="3"/>
      </c>
      <c r="J17" s="312">
        <f t="shared" si="4"/>
      </c>
      <c r="K17" s="313">
        <f t="shared" si="5"/>
      </c>
      <c r="L17" s="96">
        <f t="shared" si="6"/>
      </c>
      <c r="M17" s="52"/>
    </row>
    <row r="18" spans="1:13" ht="15.75">
      <c r="A18" s="308" t="s">
        <v>19</v>
      </c>
      <c r="B18" s="309"/>
      <c r="C18" s="309"/>
      <c r="D18" s="310"/>
      <c r="E18" s="311"/>
      <c r="F18" s="305">
        <f t="shared" si="0"/>
      </c>
      <c r="G18" s="312">
        <f t="shared" si="1"/>
      </c>
      <c r="H18" s="313">
        <f t="shared" si="2"/>
      </c>
      <c r="I18" s="93">
        <f t="shared" si="3"/>
      </c>
      <c r="J18" s="312">
        <f t="shared" si="4"/>
      </c>
      <c r="K18" s="313">
        <f t="shared" si="5"/>
      </c>
      <c r="L18" s="96">
        <f t="shared" si="6"/>
      </c>
      <c r="M18" s="52"/>
    </row>
    <row r="19" spans="1:13" ht="15.75">
      <c r="A19" s="308" t="s">
        <v>20</v>
      </c>
      <c r="B19" s="309"/>
      <c r="C19" s="309"/>
      <c r="D19" s="310"/>
      <c r="E19" s="311"/>
      <c r="F19" s="305">
        <f t="shared" si="0"/>
      </c>
      <c r="G19" s="312">
        <f t="shared" si="1"/>
      </c>
      <c r="H19" s="313">
        <f t="shared" si="2"/>
      </c>
      <c r="I19" s="93">
        <f t="shared" si="3"/>
      </c>
      <c r="J19" s="312">
        <f t="shared" si="4"/>
      </c>
      <c r="K19" s="313">
        <f t="shared" si="5"/>
      </c>
      <c r="L19" s="96">
        <f t="shared" si="6"/>
      </c>
      <c r="M19" s="52"/>
    </row>
    <row r="20" spans="1:13" ht="15.75">
      <c r="A20" s="308" t="s">
        <v>21</v>
      </c>
      <c r="B20" s="309"/>
      <c r="C20" s="309"/>
      <c r="D20" s="310"/>
      <c r="E20" s="311"/>
      <c r="F20" s="305">
        <f t="shared" si="0"/>
      </c>
      <c r="G20" s="312">
        <f t="shared" si="1"/>
      </c>
      <c r="H20" s="313">
        <f t="shared" si="2"/>
      </c>
      <c r="I20" s="93">
        <f t="shared" si="3"/>
      </c>
      <c r="J20" s="312">
        <f t="shared" si="4"/>
      </c>
      <c r="K20" s="313">
        <f t="shared" si="5"/>
      </c>
      <c r="L20" s="96">
        <f t="shared" si="6"/>
      </c>
      <c r="M20" s="52"/>
    </row>
    <row r="21" spans="1:13" ht="15.75">
      <c r="A21" s="308" t="s">
        <v>22</v>
      </c>
      <c r="B21" s="309"/>
      <c r="C21" s="309"/>
      <c r="D21" s="310"/>
      <c r="E21" s="311"/>
      <c r="F21" s="305">
        <f t="shared" si="0"/>
      </c>
      <c r="G21" s="312">
        <f t="shared" si="1"/>
      </c>
      <c r="H21" s="313">
        <f t="shared" si="2"/>
      </c>
      <c r="I21" s="93">
        <f t="shared" si="3"/>
      </c>
      <c r="J21" s="312">
        <f t="shared" si="4"/>
      </c>
      <c r="K21" s="313">
        <f t="shared" si="5"/>
      </c>
      <c r="L21" s="96">
        <f t="shared" si="6"/>
      </c>
      <c r="M21" s="52"/>
    </row>
    <row r="22" spans="1:13" ht="15.75">
      <c r="A22" s="308" t="s">
        <v>23</v>
      </c>
      <c r="B22" s="309"/>
      <c r="C22" s="309"/>
      <c r="D22" s="310"/>
      <c r="E22" s="311"/>
      <c r="F22" s="305">
        <f t="shared" si="0"/>
      </c>
      <c r="G22" s="312">
        <f t="shared" si="1"/>
      </c>
      <c r="H22" s="313">
        <f t="shared" si="2"/>
      </c>
      <c r="I22" s="93">
        <f t="shared" si="3"/>
      </c>
      <c r="J22" s="312">
        <f t="shared" si="4"/>
      </c>
      <c r="K22" s="313">
        <f t="shared" si="5"/>
      </c>
      <c r="L22" s="96">
        <f t="shared" si="6"/>
      </c>
      <c r="M22" s="52"/>
    </row>
    <row r="23" spans="1:13" ht="15.75">
      <c r="A23" s="308" t="s">
        <v>24</v>
      </c>
      <c r="B23" s="309"/>
      <c r="C23" s="309"/>
      <c r="D23" s="310"/>
      <c r="E23" s="311"/>
      <c r="F23" s="305">
        <f t="shared" si="0"/>
      </c>
      <c r="G23" s="312">
        <f t="shared" si="1"/>
      </c>
      <c r="H23" s="313">
        <f t="shared" si="2"/>
      </c>
      <c r="I23" s="93">
        <f t="shared" si="3"/>
      </c>
      <c r="J23" s="312">
        <f t="shared" si="4"/>
      </c>
      <c r="K23" s="313">
        <f t="shared" si="5"/>
      </c>
      <c r="L23" s="96">
        <f t="shared" si="6"/>
      </c>
      <c r="M23" s="52"/>
    </row>
    <row r="24" spans="1:13" ht="15.75">
      <c r="A24" s="308" t="s">
        <v>25</v>
      </c>
      <c r="B24" s="309"/>
      <c r="C24" s="309"/>
      <c r="D24" s="310"/>
      <c r="E24" s="311"/>
      <c r="F24" s="305">
        <f t="shared" si="0"/>
      </c>
      <c r="G24" s="312">
        <f t="shared" si="1"/>
      </c>
      <c r="H24" s="313">
        <f t="shared" si="2"/>
      </c>
      <c r="I24" s="93">
        <f t="shared" si="3"/>
      </c>
      <c r="J24" s="312">
        <f t="shared" si="4"/>
      </c>
      <c r="K24" s="313">
        <f t="shared" si="5"/>
      </c>
      <c r="L24" s="96">
        <f t="shared" si="6"/>
      </c>
      <c r="M24" s="52"/>
    </row>
    <row r="25" spans="1:13" ht="15.75">
      <c r="A25" s="308" t="s">
        <v>26</v>
      </c>
      <c r="B25" s="309"/>
      <c r="C25" s="309"/>
      <c r="D25" s="310"/>
      <c r="E25" s="311"/>
      <c r="F25" s="305">
        <f t="shared" si="0"/>
      </c>
      <c r="G25" s="312">
        <f t="shared" si="1"/>
      </c>
      <c r="H25" s="313">
        <f t="shared" si="2"/>
      </c>
      <c r="I25" s="93">
        <f t="shared" si="3"/>
      </c>
      <c r="J25" s="312">
        <f t="shared" si="4"/>
      </c>
      <c r="K25" s="313">
        <f t="shared" si="5"/>
      </c>
      <c r="L25" s="96">
        <f t="shared" si="6"/>
      </c>
      <c r="M25" s="52"/>
    </row>
    <row r="26" spans="1:13" ht="15.75">
      <c r="A26" s="308" t="s">
        <v>27</v>
      </c>
      <c r="B26" s="309"/>
      <c r="C26" s="309"/>
      <c r="D26" s="310"/>
      <c r="E26" s="311"/>
      <c r="F26" s="305">
        <f t="shared" si="0"/>
      </c>
      <c r="G26" s="312">
        <f t="shared" si="1"/>
      </c>
      <c r="H26" s="313">
        <f t="shared" si="2"/>
      </c>
      <c r="I26" s="93">
        <f t="shared" si="3"/>
      </c>
      <c r="J26" s="312">
        <f t="shared" si="4"/>
      </c>
      <c r="K26" s="313">
        <f t="shared" si="5"/>
      </c>
      <c r="L26" s="96">
        <f t="shared" si="6"/>
      </c>
      <c r="M26" s="52"/>
    </row>
    <row r="27" spans="1:13" ht="15.75">
      <c r="A27" s="308" t="s">
        <v>28</v>
      </c>
      <c r="B27" s="309"/>
      <c r="C27" s="309"/>
      <c r="D27" s="310"/>
      <c r="E27" s="311"/>
      <c r="F27" s="305">
        <f t="shared" si="0"/>
      </c>
      <c r="G27" s="312">
        <f t="shared" si="1"/>
      </c>
      <c r="H27" s="313">
        <f t="shared" si="2"/>
      </c>
      <c r="I27" s="93">
        <f t="shared" si="3"/>
      </c>
      <c r="J27" s="312">
        <f t="shared" si="4"/>
      </c>
      <c r="K27" s="313">
        <f t="shared" si="5"/>
      </c>
      <c r="L27" s="96">
        <f t="shared" si="6"/>
      </c>
      <c r="M27" s="52"/>
    </row>
    <row r="28" spans="1:13" ht="15.75">
      <c r="A28" s="308" t="s">
        <v>29</v>
      </c>
      <c r="B28" s="309"/>
      <c r="C28" s="309"/>
      <c r="D28" s="310"/>
      <c r="E28" s="311"/>
      <c r="F28" s="305">
        <f t="shared" si="0"/>
      </c>
      <c r="G28" s="312">
        <f t="shared" si="1"/>
      </c>
      <c r="H28" s="313">
        <f t="shared" si="2"/>
      </c>
      <c r="I28" s="93">
        <f t="shared" si="3"/>
      </c>
      <c r="J28" s="312">
        <f t="shared" si="4"/>
      </c>
      <c r="K28" s="313">
        <f t="shared" si="5"/>
      </c>
      <c r="L28" s="96">
        <f t="shared" si="6"/>
      </c>
      <c r="M28" s="52"/>
    </row>
    <row r="29" spans="1:13" ht="15.75">
      <c r="A29" s="308" t="s">
        <v>30</v>
      </c>
      <c r="B29" s="309"/>
      <c r="C29" s="309"/>
      <c r="D29" s="310"/>
      <c r="E29" s="311"/>
      <c r="F29" s="305">
        <f t="shared" si="0"/>
      </c>
      <c r="G29" s="312">
        <f t="shared" si="1"/>
      </c>
      <c r="H29" s="313">
        <f t="shared" si="2"/>
      </c>
      <c r="I29" s="93">
        <f t="shared" si="3"/>
      </c>
      <c r="J29" s="312">
        <f t="shared" si="4"/>
      </c>
      <c r="K29" s="313">
        <f t="shared" si="5"/>
      </c>
      <c r="L29" s="96">
        <f t="shared" si="6"/>
      </c>
      <c r="M29" s="52"/>
    </row>
    <row r="30" spans="1:13" ht="15.75">
      <c r="A30" s="314" t="s">
        <v>31</v>
      </c>
      <c r="B30" s="315"/>
      <c r="C30" s="315"/>
      <c r="D30" s="316"/>
      <c r="E30" s="317"/>
      <c r="F30" s="318">
        <f t="shared" si="0"/>
      </c>
      <c r="G30" s="319">
        <f t="shared" si="1"/>
      </c>
      <c r="H30" s="320">
        <f t="shared" si="2"/>
      </c>
      <c r="I30" s="321">
        <f t="shared" si="3"/>
      </c>
      <c r="J30" s="319">
        <f t="shared" si="4"/>
      </c>
      <c r="K30" s="320">
        <f t="shared" si="5"/>
      </c>
      <c r="L30" s="322">
        <f t="shared" si="6"/>
      </c>
      <c r="M30" s="52"/>
    </row>
    <row r="31" spans="1:13" ht="15.75" thickBot="1">
      <c r="A31" s="359" t="s">
        <v>33</v>
      </c>
      <c r="B31" s="360"/>
      <c r="C31" s="360"/>
      <c r="D31" s="360"/>
      <c r="E31" s="360"/>
      <c r="F31" s="361"/>
      <c r="G31" s="323">
        <f aca="true" t="shared" si="7" ref="G31:L31">IF(SUM(G6:G30)&lt;=0,"",SUM(G6:G30))</f>
      </c>
      <c r="H31" s="324">
        <f>IF(SUM(H6:H30)&lt;=0,"",SUM(H6:H30))</f>
      </c>
      <c r="I31" s="325">
        <f t="shared" si="7"/>
      </c>
      <c r="J31" s="323">
        <f t="shared" si="7"/>
      </c>
      <c r="K31" s="324">
        <f>IF(SUM(K6:K30)&lt;=0,"",SUM(K6:K30))</f>
      </c>
      <c r="L31" s="326">
        <f t="shared" si="7"/>
      </c>
      <c r="M31" s="52"/>
    </row>
    <row r="32" spans="4:13" ht="15.75">
      <c r="D32" s="327"/>
      <c r="E32" s="328"/>
      <c r="F32" s="329" t="s">
        <v>36</v>
      </c>
      <c r="G32" s="330"/>
      <c r="H32" s="330"/>
      <c r="I32" s="331">
        <f>IF(OR(I31="",I31=0,G31="",G31=0),"",IF(I31-G31&lt;=0,"",I31-G31))</f>
      </c>
      <c r="J32" s="330"/>
      <c r="K32" s="330"/>
      <c r="L32" s="331">
        <f>IF(OR(L3="",J31=""),"",IF(L31-J31&lt;=0,"",L31-J31))</f>
      </c>
      <c r="M32" s="52"/>
    </row>
    <row r="33" spans="4:13" ht="16.5" thickBot="1">
      <c r="D33" s="332"/>
      <c r="E33" s="333"/>
      <c r="F33" s="334" t="s">
        <v>34</v>
      </c>
      <c r="G33" s="335"/>
      <c r="H33" s="335"/>
      <c r="I33" s="336">
        <f>IF(OR(I31="",I31=0,G31="",G31=0),"",IF(I31-G31&gt;0,"",I31-G31))</f>
      </c>
      <c r="J33" s="335"/>
      <c r="K33" s="335"/>
      <c r="L33" s="336">
        <f>IF(OR(L31="",J31=""),"",IF(L31-J31&gt;0,"",L31-J31))</f>
      </c>
      <c r="M33" s="52"/>
    </row>
    <row r="34" spans="1:13" ht="15">
      <c r="A34" s="52"/>
      <c r="B34" s="52"/>
      <c r="C34" s="52"/>
      <c r="D34" s="52"/>
      <c r="E34" s="52"/>
      <c r="F34" s="52"/>
      <c r="G34" s="52"/>
      <c r="H34" s="52"/>
      <c r="I34" s="52"/>
      <c r="J34" s="52"/>
      <c r="K34" s="52"/>
      <c r="L34" s="52"/>
      <c r="M34" s="52"/>
    </row>
    <row r="35" ht="15" hidden="1"/>
    <row r="36" ht="15" hidden="1"/>
  </sheetData>
  <sheetProtection sheet="1" objects="1" scenarios="1"/>
  <mergeCells count="9">
    <mergeCell ref="F3:F5"/>
    <mergeCell ref="A31:F31"/>
    <mergeCell ref="E3:E5"/>
    <mergeCell ref="K3:K5"/>
    <mergeCell ref="A3:A5"/>
    <mergeCell ref="H3:H5"/>
    <mergeCell ref="D3:D5"/>
    <mergeCell ref="C3:C5"/>
    <mergeCell ref="B3:B5"/>
  </mergeCells>
  <printOptions/>
  <pageMargins left="0.5905511811023623" right="0.5905511811023623" top="0.5905511811023623" bottom="0.7874015748031497" header="0" footer="0.3937007874015748"/>
  <pageSetup blackAndWhite="1" fitToHeight="1" fitToWidth="1" horizontalDpi="600" verticalDpi="600" orientation="landscape" paperSize="9" scale="94" r:id="rId1"/>
  <headerFooter alignWithMargins="0">
    <oddFooter>&amp;L&amp;"Arial,Kursiv"&amp;8© Wolfgang Harasleben&amp;R&amp;"Arial,Kursiv"&amp;8&amp;D - &amp;T</oddFooter>
  </headerFooter>
</worksheet>
</file>

<file path=xl/worksheets/sheet5.xml><?xml version="1.0" encoding="utf-8"?>
<worksheet xmlns="http://schemas.openxmlformats.org/spreadsheetml/2006/main" xmlns:r="http://schemas.openxmlformats.org/officeDocument/2006/relationships">
  <sheetPr>
    <tabColor indexed="17"/>
    <pageSetUpPr fitToPage="1"/>
  </sheetPr>
  <dimension ref="A1:R37"/>
  <sheetViews>
    <sheetView showGridLines="0" showRowColHeaders="0" showZeros="0" zoomScale="78" zoomScaleNormal="78" workbookViewId="0" topLeftCell="A1">
      <pane ySplit="7230" topLeftCell="BM35" activePane="topLeft" state="split"/>
      <selection pane="topLeft" activeCell="C7" sqref="C7"/>
      <selection pane="bottomLeft" activeCell="I36" sqref="I36"/>
    </sheetView>
  </sheetViews>
  <sheetFormatPr defaultColWidth="11.5546875" defaultRowHeight="15" zeroHeight="1"/>
  <cols>
    <col min="1" max="1" width="2.3359375" style="51" customWidth="1"/>
    <col min="2" max="2" width="20.77734375" style="51" customWidth="1"/>
    <col min="3" max="3" width="10.77734375" style="51" customWidth="1"/>
    <col min="4" max="4" width="4.77734375" style="51" customWidth="1"/>
    <col min="5" max="6" width="8.77734375" style="51" customWidth="1"/>
    <col min="7" max="7" width="4.77734375" style="51" customWidth="1"/>
    <col min="8" max="10" width="8.77734375" style="51" customWidth="1"/>
    <col min="11" max="11" width="4.77734375" style="51" customWidth="1"/>
    <col min="12" max="13" width="8.77734375" style="51" customWidth="1"/>
    <col min="14" max="14" width="4.77734375" style="51" customWidth="1"/>
    <col min="15" max="17" width="8.77734375" style="51" customWidth="1"/>
    <col min="18" max="18" width="2.77734375" style="51" customWidth="1"/>
    <col min="19" max="16384" width="0" style="51" hidden="1" customWidth="1"/>
  </cols>
  <sheetData>
    <row r="1" spans="1:18" ht="24.75">
      <c r="A1" s="50" t="s">
        <v>39</v>
      </c>
      <c r="C1" s="50"/>
      <c r="R1" s="52"/>
    </row>
    <row r="2" ht="24.75" customHeight="1">
      <c r="R2" s="52"/>
    </row>
    <row r="3" spans="1:18" ht="12.75" customHeight="1">
      <c r="A3" s="53"/>
      <c r="B3" s="54"/>
      <c r="C3" s="55"/>
      <c r="D3" s="56" t="s">
        <v>170</v>
      </c>
      <c r="E3" s="57" t="s">
        <v>179</v>
      </c>
      <c r="F3" s="58" t="s">
        <v>223</v>
      </c>
      <c r="G3" s="56" t="s">
        <v>170</v>
      </c>
      <c r="H3" s="59" t="s">
        <v>179</v>
      </c>
      <c r="I3" s="60" t="s">
        <v>35</v>
      </c>
      <c r="J3" s="61"/>
      <c r="K3" s="56" t="s">
        <v>170</v>
      </c>
      <c r="L3" s="57" t="s">
        <v>179</v>
      </c>
      <c r="M3" s="58" t="s">
        <v>223</v>
      </c>
      <c r="N3" s="56" t="s">
        <v>170</v>
      </c>
      <c r="O3" s="59" t="s">
        <v>179</v>
      </c>
      <c r="P3" s="60" t="s">
        <v>35</v>
      </c>
      <c r="Q3" s="62"/>
      <c r="R3" s="52"/>
    </row>
    <row r="4" spans="1:18" ht="12.75" customHeight="1">
      <c r="A4" s="63" t="s">
        <v>62</v>
      </c>
      <c r="B4" s="64"/>
      <c r="C4" s="65" t="s">
        <v>183</v>
      </c>
      <c r="D4" s="66"/>
      <c r="E4" s="67">
        <f>IF(OR(Betrieb!D12="",Betrieb!E12=""),"",Betrieb!D12&amp;". "&amp;Betrieb!E12&amp;".")</f>
      </c>
      <c r="F4" s="66"/>
      <c r="G4" s="66"/>
      <c r="H4" s="66">
        <f>IF(OR(Betrieb!G12="",Betrieb!H12=""),"",Betrieb!G12&amp;". "&amp;Betrieb!H12&amp;".")</f>
      </c>
      <c r="I4" s="68" t="s">
        <v>188</v>
      </c>
      <c r="J4" s="69" t="s">
        <v>187</v>
      </c>
      <c r="K4" s="70"/>
      <c r="L4" s="67">
        <f>IF(E4="","",E4)</f>
      </c>
      <c r="M4" s="70"/>
      <c r="N4" s="70"/>
      <c r="O4" s="67">
        <f>IF(H4="","",H4)</f>
      </c>
      <c r="P4" s="71" t="s">
        <v>188</v>
      </c>
      <c r="Q4" s="72" t="s">
        <v>187</v>
      </c>
      <c r="R4" s="52"/>
    </row>
    <row r="5" spans="1:18" ht="12.75" customHeight="1">
      <c r="A5" s="73"/>
      <c r="B5" s="74"/>
      <c r="C5" s="75" t="s">
        <v>184</v>
      </c>
      <c r="D5" s="76"/>
      <c r="E5" s="77">
        <f>IF(Betrieb!D14="","",Betrieb!D14)</f>
      </c>
      <c r="F5" s="76"/>
      <c r="G5" s="76"/>
      <c r="H5" s="76">
        <f>IF(E5="","",E5+1)</f>
      </c>
      <c r="I5" s="78" t="s">
        <v>185</v>
      </c>
      <c r="J5" s="79" t="s">
        <v>186</v>
      </c>
      <c r="K5" s="80"/>
      <c r="L5" s="77">
        <f>IF(H5="","",H5)</f>
      </c>
      <c r="M5" s="80"/>
      <c r="N5" s="80"/>
      <c r="O5" s="77">
        <f>IF(L5="","",L5+1)</f>
      </c>
      <c r="P5" s="81" t="s">
        <v>185</v>
      </c>
      <c r="Q5" s="82" t="s">
        <v>186</v>
      </c>
      <c r="R5" s="52"/>
    </row>
    <row r="6" spans="1:18" ht="16.5" customHeight="1">
      <c r="A6" s="140" t="s">
        <v>48</v>
      </c>
      <c r="B6" s="83"/>
      <c r="C6" s="83"/>
      <c r="D6" s="83"/>
      <c r="E6" s="83"/>
      <c r="F6" s="83"/>
      <c r="G6" s="83"/>
      <c r="H6" s="83"/>
      <c r="I6" s="83"/>
      <c r="J6" s="83"/>
      <c r="K6" s="83"/>
      <c r="L6" s="83"/>
      <c r="M6" s="83"/>
      <c r="N6" s="83"/>
      <c r="O6" s="83"/>
      <c r="P6" s="83"/>
      <c r="Q6" s="84"/>
      <c r="R6" s="52"/>
    </row>
    <row r="7" spans="1:18" ht="16.5" customHeight="1">
      <c r="A7" s="85" t="s">
        <v>7</v>
      </c>
      <c r="B7" s="128" t="s">
        <v>40</v>
      </c>
      <c r="C7" s="129"/>
      <c r="D7" s="130"/>
      <c r="E7" s="86">
        <f aca="true" t="shared" si="0" ref="E7:E14">$C7*D7</f>
        <v>0</v>
      </c>
      <c r="F7" s="137"/>
      <c r="G7" s="130"/>
      <c r="H7" s="87">
        <f aca="true" t="shared" si="1" ref="H7:H14">IF(AND($C7&lt;&gt;"",F7="",G7&lt;&gt;""),$C7*G7,F7*G7)</f>
        <v>0</v>
      </c>
      <c r="I7" s="88">
        <f aca="true" t="shared" si="2" ref="I7:I14">IF($H7-$E7&lt;=0,"",$H7-$E7)</f>
      </c>
      <c r="J7" s="89">
        <f aca="true" t="shared" si="3" ref="J7:J14">IF($H7-$E7&gt;0,"",$H7-$E7)</f>
        <v>0</v>
      </c>
      <c r="K7" s="90">
        <f aca="true" t="shared" si="4" ref="K7:L14">IF($L$5="","",G7)</f>
      </c>
      <c r="L7" s="86">
        <f t="shared" si="4"/>
      </c>
      <c r="M7" s="137"/>
      <c r="N7" s="130"/>
      <c r="O7" s="87">
        <f aca="true" t="shared" si="5" ref="O7:O14">IF(AND(F7&lt;&gt;"",M7="",N7&lt;&gt;""),F7*N7,IF(AND($C7&lt;&gt;"",F7="",M7="",N7&lt;&gt;""),$C7*N7,M7*N7))</f>
        <v>0</v>
      </c>
      <c r="P7" s="88" t="e">
        <f aca="true" t="shared" si="6" ref="P7:P14">IF($O7-$L7&lt;=0,"",$O7-$L7)</f>
        <v>#VALUE!</v>
      </c>
      <c r="Q7" s="87" t="e">
        <f aca="true" t="shared" si="7" ref="Q7:Q14">IF($O7-$L7&gt;0,"",$O7-$L7)</f>
        <v>#VALUE!</v>
      </c>
      <c r="R7" s="52"/>
    </row>
    <row r="8" spans="1:18" ht="16.5" customHeight="1">
      <c r="A8" s="85" t="s">
        <v>8</v>
      </c>
      <c r="B8" s="131" t="s">
        <v>41</v>
      </c>
      <c r="C8" s="132"/>
      <c r="D8" s="133"/>
      <c r="E8" s="91">
        <f t="shared" si="0"/>
        <v>0</v>
      </c>
      <c r="F8" s="138"/>
      <c r="G8" s="133"/>
      <c r="H8" s="91">
        <f t="shared" si="1"/>
        <v>0</v>
      </c>
      <c r="I8" s="92">
        <f t="shared" si="2"/>
      </c>
      <c r="J8" s="93">
        <f t="shared" si="3"/>
        <v>0</v>
      </c>
      <c r="K8" s="94">
        <f t="shared" si="4"/>
      </c>
      <c r="L8" s="95">
        <f t="shared" si="4"/>
      </c>
      <c r="M8" s="138"/>
      <c r="N8" s="133"/>
      <c r="O8" s="95">
        <f t="shared" si="5"/>
        <v>0</v>
      </c>
      <c r="P8" s="92" t="e">
        <f t="shared" si="6"/>
        <v>#VALUE!</v>
      </c>
      <c r="Q8" s="96" t="e">
        <f t="shared" si="7"/>
        <v>#VALUE!</v>
      </c>
      <c r="R8" s="52"/>
    </row>
    <row r="9" spans="1:18" ht="16.5" customHeight="1">
      <c r="A9" s="85" t="s">
        <v>9</v>
      </c>
      <c r="B9" s="131" t="s">
        <v>43</v>
      </c>
      <c r="C9" s="132"/>
      <c r="D9" s="133"/>
      <c r="E9" s="91">
        <f t="shared" si="0"/>
        <v>0</v>
      </c>
      <c r="F9" s="138"/>
      <c r="G9" s="133"/>
      <c r="H9" s="91">
        <f t="shared" si="1"/>
        <v>0</v>
      </c>
      <c r="I9" s="92">
        <f t="shared" si="2"/>
      </c>
      <c r="J9" s="93">
        <f t="shared" si="3"/>
        <v>0</v>
      </c>
      <c r="K9" s="94">
        <f t="shared" si="4"/>
      </c>
      <c r="L9" s="95">
        <f t="shared" si="4"/>
      </c>
      <c r="M9" s="138"/>
      <c r="N9" s="133"/>
      <c r="O9" s="95">
        <f t="shared" si="5"/>
        <v>0</v>
      </c>
      <c r="P9" s="92" t="e">
        <f t="shared" si="6"/>
        <v>#VALUE!</v>
      </c>
      <c r="Q9" s="96" t="e">
        <f t="shared" si="7"/>
        <v>#VALUE!</v>
      </c>
      <c r="R9" s="52"/>
    </row>
    <row r="10" spans="1:18" ht="16.5" customHeight="1">
      <c r="A10" s="85" t="s">
        <v>10</v>
      </c>
      <c r="B10" s="131" t="s">
        <v>42</v>
      </c>
      <c r="C10" s="132"/>
      <c r="D10" s="133"/>
      <c r="E10" s="91">
        <f t="shared" si="0"/>
        <v>0</v>
      </c>
      <c r="F10" s="138"/>
      <c r="G10" s="133"/>
      <c r="H10" s="91">
        <f t="shared" si="1"/>
        <v>0</v>
      </c>
      <c r="I10" s="92">
        <f t="shared" si="2"/>
      </c>
      <c r="J10" s="93">
        <f t="shared" si="3"/>
        <v>0</v>
      </c>
      <c r="K10" s="94">
        <f t="shared" si="4"/>
      </c>
      <c r="L10" s="95">
        <f t="shared" si="4"/>
      </c>
      <c r="M10" s="138"/>
      <c r="N10" s="133"/>
      <c r="O10" s="95">
        <f t="shared" si="5"/>
        <v>0</v>
      </c>
      <c r="P10" s="92" t="e">
        <f t="shared" si="6"/>
        <v>#VALUE!</v>
      </c>
      <c r="Q10" s="96" t="e">
        <f t="shared" si="7"/>
        <v>#VALUE!</v>
      </c>
      <c r="R10" s="52"/>
    </row>
    <row r="11" spans="1:18" ht="16.5" customHeight="1">
      <c r="A11" s="85" t="s">
        <v>11</v>
      </c>
      <c r="B11" s="131" t="s">
        <v>44</v>
      </c>
      <c r="C11" s="132"/>
      <c r="D11" s="133"/>
      <c r="E11" s="91">
        <f t="shared" si="0"/>
        <v>0</v>
      </c>
      <c r="F11" s="138"/>
      <c r="G11" s="133"/>
      <c r="H11" s="91">
        <f t="shared" si="1"/>
        <v>0</v>
      </c>
      <c r="I11" s="92">
        <f t="shared" si="2"/>
      </c>
      <c r="J11" s="93">
        <f t="shared" si="3"/>
        <v>0</v>
      </c>
      <c r="K11" s="94">
        <f t="shared" si="4"/>
      </c>
      <c r="L11" s="95">
        <f t="shared" si="4"/>
      </c>
      <c r="M11" s="138"/>
      <c r="N11" s="133"/>
      <c r="O11" s="95">
        <f t="shared" si="5"/>
        <v>0</v>
      </c>
      <c r="P11" s="92" t="e">
        <f t="shared" si="6"/>
        <v>#VALUE!</v>
      </c>
      <c r="Q11" s="96" t="e">
        <f t="shared" si="7"/>
        <v>#VALUE!</v>
      </c>
      <c r="R11" s="52"/>
    </row>
    <row r="12" spans="1:18" ht="16.5" customHeight="1">
      <c r="A12" s="85" t="s">
        <v>12</v>
      </c>
      <c r="B12" s="131" t="s">
        <v>45</v>
      </c>
      <c r="C12" s="132"/>
      <c r="D12" s="133"/>
      <c r="E12" s="91">
        <f t="shared" si="0"/>
        <v>0</v>
      </c>
      <c r="F12" s="138"/>
      <c r="G12" s="133"/>
      <c r="H12" s="91">
        <f t="shared" si="1"/>
        <v>0</v>
      </c>
      <c r="I12" s="92">
        <f t="shared" si="2"/>
      </c>
      <c r="J12" s="93">
        <f t="shared" si="3"/>
        <v>0</v>
      </c>
      <c r="K12" s="94">
        <f t="shared" si="4"/>
      </c>
      <c r="L12" s="95">
        <f t="shared" si="4"/>
      </c>
      <c r="M12" s="138"/>
      <c r="N12" s="133"/>
      <c r="O12" s="95">
        <f t="shared" si="5"/>
        <v>0</v>
      </c>
      <c r="P12" s="92" t="e">
        <f t="shared" si="6"/>
        <v>#VALUE!</v>
      </c>
      <c r="Q12" s="96" t="e">
        <f t="shared" si="7"/>
        <v>#VALUE!</v>
      </c>
      <c r="R12" s="52"/>
    </row>
    <row r="13" spans="1:18" ht="16.5" customHeight="1">
      <c r="A13" s="85" t="s">
        <v>13</v>
      </c>
      <c r="B13" s="131" t="s">
        <v>46</v>
      </c>
      <c r="C13" s="132"/>
      <c r="D13" s="133"/>
      <c r="E13" s="91">
        <f t="shared" si="0"/>
        <v>0</v>
      </c>
      <c r="F13" s="138"/>
      <c r="G13" s="133"/>
      <c r="H13" s="91">
        <f t="shared" si="1"/>
        <v>0</v>
      </c>
      <c r="I13" s="92">
        <f t="shared" si="2"/>
      </c>
      <c r="J13" s="93">
        <f t="shared" si="3"/>
        <v>0</v>
      </c>
      <c r="K13" s="94">
        <f t="shared" si="4"/>
      </c>
      <c r="L13" s="95">
        <f t="shared" si="4"/>
      </c>
      <c r="M13" s="138"/>
      <c r="N13" s="133"/>
      <c r="O13" s="95">
        <f t="shared" si="5"/>
        <v>0</v>
      </c>
      <c r="P13" s="92" t="e">
        <f t="shared" si="6"/>
        <v>#VALUE!</v>
      </c>
      <c r="Q13" s="96" t="e">
        <f t="shared" si="7"/>
        <v>#VALUE!</v>
      </c>
      <c r="R13" s="52"/>
    </row>
    <row r="14" spans="1:18" ht="16.5" customHeight="1">
      <c r="A14" s="85" t="s">
        <v>14</v>
      </c>
      <c r="B14" s="134" t="s">
        <v>47</v>
      </c>
      <c r="C14" s="135"/>
      <c r="D14" s="136"/>
      <c r="E14" s="97">
        <f t="shared" si="0"/>
        <v>0</v>
      </c>
      <c r="F14" s="139"/>
      <c r="G14" s="136"/>
      <c r="H14" s="97">
        <f t="shared" si="1"/>
        <v>0</v>
      </c>
      <c r="I14" s="98">
        <f t="shared" si="2"/>
      </c>
      <c r="J14" s="99">
        <f t="shared" si="3"/>
        <v>0</v>
      </c>
      <c r="K14" s="100">
        <f t="shared" si="4"/>
      </c>
      <c r="L14" s="101">
        <f t="shared" si="4"/>
      </c>
      <c r="M14" s="139"/>
      <c r="N14" s="136"/>
      <c r="O14" s="101">
        <f t="shared" si="5"/>
        <v>0</v>
      </c>
      <c r="P14" s="98" t="e">
        <f t="shared" si="6"/>
        <v>#VALUE!</v>
      </c>
      <c r="Q14" s="102" t="e">
        <f t="shared" si="7"/>
        <v>#VALUE!</v>
      </c>
      <c r="R14" s="52"/>
    </row>
    <row r="15" spans="1:18" ht="16.5" customHeight="1">
      <c r="A15" s="103" t="str">
        <f>"Summe "&amp;A6</f>
        <v>Summe RINDER</v>
      </c>
      <c r="B15" s="104"/>
      <c r="C15" s="104"/>
      <c r="D15" s="105"/>
      <c r="E15" s="106">
        <f>SUM(E7:E14)</f>
        <v>0</v>
      </c>
      <c r="F15" s="377"/>
      <c r="G15" s="378"/>
      <c r="H15" s="106">
        <f>SUM(H7:H14)</f>
        <v>0</v>
      </c>
      <c r="I15" s="106">
        <f>SUM(I7:I14)</f>
        <v>0</v>
      </c>
      <c r="J15" s="107">
        <f>SUM(J7:J14)</f>
        <v>0</v>
      </c>
      <c r="K15" s="108"/>
      <c r="L15" s="106">
        <f>SUM(L7:L14)</f>
        <v>0</v>
      </c>
      <c r="M15" s="377"/>
      <c r="N15" s="378"/>
      <c r="O15" s="106">
        <f>SUM(O7:O14)</f>
        <v>0</v>
      </c>
      <c r="P15" s="106" t="e">
        <f>SUM(P7:P14)</f>
        <v>#VALUE!</v>
      </c>
      <c r="Q15" s="106" t="e">
        <f>SUM(Q7:Q14)</f>
        <v>#VALUE!</v>
      </c>
      <c r="R15" s="52"/>
    </row>
    <row r="16" spans="1:18" ht="16.5" customHeight="1">
      <c r="A16" s="140" t="s">
        <v>49</v>
      </c>
      <c r="B16" s="83"/>
      <c r="C16" s="83"/>
      <c r="D16" s="83"/>
      <c r="E16" s="83"/>
      <c r="F16" s="83"/>
      <c r="G16" s="83"/>
      <c r="H16" s="83"/>
      <c r="I16" s="83"/>
      <c r="J16" s="83"/>
      <c r="K16" s="83"/>
      <c r="L16" s="83"/>
      <c r="M16" s="83"/>
      <c r="N16" s="83"/>
      <c r="O16" s="83"/>
      <c r="P16" s="83"/>
      <c r="Q16" s="84"/>
      <c r="R16" s="52"/>
    </row>
    <row r="17" spans="1:18" ht="16.5" customHeight="1">
      <c r="A17" s="85" t="s">
        <v>7</v>
      </c>
      <c r="B17" s="128" t="s">
        <v>50</v>
      </c>
      <c r="C17" s="129"/>
      <c r="D17" s="130"/>
      <c r="E17" s="86">
        <f>$C17*D17</f>
        <v>0</v>
      </c>
      <c r="F17" s="137"/>
      <c r="G17" s="130"/>
      <c r="H17" s="86">
        <f>IF(AND($C17&lt;&gt;"",F17="",G17&lt;&gt;""),$C17*G17,F17*G17)</f>
        <v>0</v>
      </c>
      <c r="I17" s="88">
        <f>IF($H17-$E17&lt;=0,"",$H17-$E17)</f>
      </c>
      <c r="J17" s="89">
        <f>IF($H17-$E17&gt;0,"",$H17-$E17)</f>
        <v>0</v>
      </c>
      <c r="K17" s="90">
        <f aca="true" t="shared" si="8" ref="K17:L20">IF($L$5="","",G17)</f>
      </c>
      <c r="L17" s="109">
        <f t="shared" si="8"/>
      </c>
      <c r="M17" s="137"/>
      <c r="N17" s="130"/>
      <c r="O17" s="109">
        <f>IF(AND(F17&lt;&gt;"",M17="",N17&lt;&gt;""),F17*N17,IF(AND($C17&lt;&gt;"",F17="",M17="",N17&lt;&gt;""),$C17*N17,M17*N17))</f>
        <v>0</v>
      </c>
      <c r="P17" s="88" t="e">
        <f>IF($O17-$L17&lt;=0,"",$O17-$L17)</f>
        <v>#VALUE!</v>
      </c>
      <c r="Q17" s="87" t="e">
        <f>IF($O17-$L17&gt;0,"",$O17-$L17)</f>
        <v>#VALUE!</v>
      </c>
      <c r="R17" s="52"/>
    </row>
    <row r="18" spans="1:18" ht="16.5" customHeight="1">
      <c r="A18" s="85" t="s">
        <v>8</v>
      </c>
      <c r="B18" s="131" t="s">
        <v>51</v>
      </c>
      <c r="C18" s="132"/>
      <c r="D18" s="133"/>
      <c r="E18" s="91">
        <f>$C18*D18</f>
        <v>0</v>
      </c>
      <c r="F18" s="138"/>
      <c r="G18" s="133"/>
      <c r="H18" s="91">
        <f>IF(AND($C18&lt;&gt;"",F18="",G18&lt;&gt;""),$C18*G18,F18*G18)</f>
        <v>0</v>
      </c>
      <c r="I18" s="92">
        <f>IF($H18-$E18&lt;=0,"",$H18-$E18)</f>
      </c>
      <c r="J18" s="93">
        <f>IF($H18-$E18&gt;0,"",$H18-$E18)</f>
        <v>0</v>
      </c>
      <c r="K18" s="94">
        <f t="shared" si="8"/>
      </c>
      <c r="L18" s="95">
        <f t="shared" si="8"/>
      </c>
      <c r="M18" s="138"/>
      <c r="N18" s="133"/>
      <c r="O18" s="95">
        <f>IF(AND(F18&lt;&gt;"",M18="",N18&lt;&gt;""),F18*N18,IF(AND($C18&lt;&gt;"",F18="",M18="",N18&lt;&gt;""),$C18*N18,M18*N18))</f>
        <v>0</v>
      </c>
      <c r="P18" s="92" t="e">
        <f>IF($O18-$L18&lt;=0,"",$O18-$L18)</f>
        <v>#VALUE!</v>
      </c>
      <c r="Q18" s="96" t="e">
        <f>IF($O18-$L18&gt;0,"",$O18-$L18)</f>
        <v>#VALUE!</v>
      </c>
      <c r="R18" s="52"/>
    </row>
    <row r="19" spans="1:18" ht="16.5" customHeight="1">
      <c r="A19" s="85" t="s">
        <v>9</v>
      </c>
      <c r="B19" s="131" t="s">
        <v>52</v>
      </c>
      <c r="C19" s="132"/>
      <c r="D19" s="133"/>
      <c r="E19" s="91">
        <f>$C19*D19</f>
        <v>0</v>
      </c>
      <c r="F19" s="138"/>
      <c r="G19" s="133"/>
      <c r="H19" s="91">
        <f>IF(AND($C19&lt;&gt;"",F19="",G19&lt;&gt;""),$C19*G19,F19*G19)</f>
        <v>0</v>
      </c>
      <c r="I19" s="92">
        <f>IF($H19-$E19&lt;=0,"",$H19-$E19)</f>
      </c>
      <c r="J19" s="93">
        <f>IF($H19-$E19&gt;0,"",$H19-$E19)</f>
        <v>0</v>
      </c>
      <c r="K19" s="94">
        <f t="shared" si="8"/>
      </c>
      <c r="L19" s="95">
        <f t="shared" si="8"/>
      </c>
      <c r="M19" s="138"/>
      <c r="N19" s="133"/>
      <c r="O19" s="95">
        <f>IF(AND(F19&lt;&gt;"",M19="",N19&lt;&gt;""),F19*N19,IF(AND($C19&lt;&gt;"",F19="",M19="",N19&lt;&gt;""),$C19*N19,M19*N19))</f>
        <v>0</v>
      </c>
      <c r="P19" s="92" t="e">
        <f>IF($O19-$L19&lt;=0,"",$O19-$L19)</f>
        <v>#VALUE!</v>
      </c>
      <c r="Q19" s="96" t="e">
        <f>IF($O19-$L19&gt;0,"",$O19-$L19)</f>
        <v>#VALUE!</v>
      </c>
      <c r="R19" s="52"/>
    </row>
    <row r="20" spans="1:18" ht="16.5" customHeight="1">
      <c r="A20" s="85" t="s">
        <v>10</v>
      </c>
      <c r="B20" s="134" t="s">
        <v>53</v>
      </c>
      <c r="C20" s="135"/>
      <c r="D20" s="136"/>
      <c r="E20" s="97">
        <f>$C20*D20</f>
        <v>0</v>
      </c>
      <c r="F20" s="139"/>
      <c r="G20" s="136"/>
      <c r="H20" s="97">
        <f>IF(AND($C20&lt;&gt;"",F20="",G20&lt;&gt;""),$C20*G20,F20*G20)</f>
        <v>0</v>
      </c>
      <c r="I20" s="98">
        <f>IF($H20-$E20&lt;=0,"",$H20-$E20)</f>
      </c>
      <c r="J20" s="99">
        <f>IF($H20-$E20&gt;0,"",$H20-$E20)</f>
        <v>0</v>
      </c>
      <c r="K20" s="100">
        <f t="shared" si="8"/>
      </c>
      <c r="L20" s="101">
        <f t="shared" si="8"/>
      </c>
      <c r="M20" s="139"/>
      <c r="N20" s="136"/>
      <c r="O20" s="101">
        <f>IF(AND(F20&lt;&gt;"",M20="",N20&lt;&gt;""),F20*N20,IF(AND($C20&lt;&gt;"",F20="",M20="",N20&lt;&gt;""),$C20*N20,M20*N20))</f>
        <v>0</v>
      </c>
      <c r="P20" s="98" t="e">
        <f>IF($O20-$L20&lt;=0,"",$O20-$L20)</f>
        <v>#VALUE!</v>
      </c>
      <c r="Q20" s="102" t="e">
        <f>IF($O20-$L20&gt;0,"",$O20-$L20)</f>
        <v>#VALUE!</v>
      </c>
      <c r="R20" s="52"/>
    </row>
    <row r="21" spans="1:18" ht="16.5" customHeight="1">
      <c r="A21" s="103" t="str">
        <f>"Summe "&amp;A16</f>
        <v>Summe SCHWEINE</v>
      </c>
      <c r="B21" s="104"/>
      <c r="C21" s="104"/>
      <c r="D21" s="105"/>
      <c r="E21" s="106">
        <f>SUM(E17:E20)</f>
        <v>0</v>
      </c>
      <c r="F21" s="377"/>
      <c r="G21" s="378"/>
      <c r="H21" s="106">
        <f>SUM(H17:H20)</f>
        <v>0</v>
      </c>
      <c r="I21" s="106">
        <f>SUM(I17:I20)</f>
        <v>0</v>
      </c>
      <c r="J21" s="107">
        <f>SUM(J17:J20)</f>
        <v>0</v>
      </c>
      <c r="K21" s="108"/>
      <c r="L21" s="106">
        <f>SUM(L17:L20)</f>
        <v>0</v>
      </c>
      <c r="M21" s="377"/>
      <c r="N21" s="378"/>
      <c r="O21" s="106">
        <f>SUM(O17:O20)</f>
        <v>0</v>
      </c>
      <c r="P21" s="106" t="e">
        <f>SUM(P17:P20)</f>
        <v>#VALUE!</v>
      </c>
      <c r="Q21" s="106" t="e">
        <f>SUM(Q17:Q20)</f>
        <v>#VALUE!</v>
      </c>
      <c r="R21" s="52"/>
    </row>
    <row r="22" spans="1:18" ht="16.5" customHeight="1">
      <c r="A22" s="140" t="s">
        <v>54</v>
      </c>
      <c r="B22" s="83"/>
      <c r="C22" s="83"/>
      <c r="D22" s="83"/>
      <c r="E22" s="83"/>
      <c r="F22" s="83"/>
      <c r="G22" s="83"/>
      <c r="H22" s="83"/>
      <c r="I22" s="83"/>
      <c r="J22" s="83"/>
      <c r="K22" s="83"/>
      <c r="L22" s="83"/>
      <c r="M22" s="83"/>
      <c r="N22" s="83"/>
      <c r="O22" s="83"/>
      <c r="P22" s="83"/>
      <c r="Q22" s="84"/>
      <c r="R22" s="52"/>
    </row>
    <row r="23" spans="1:18" ht="16.5" customHeight="1">
      <c r="A23" s="85" t="s">
        <v>7</v>
      </c>
      <c r="B23" s="128" t="s">
        <v>56</v>
      </c>
      <c r="C23" s="129"/>
      <c r="D23" s="130"/>
      <c r="E23" s="86">
        <f>$C23*D23</f>
        <v>0</v>
      </c>
      <c r="F23" s="137"/>
      <c r="G23" s="130"/>
      <c r="H23" s="86">
        <f>IF(AND($C23&lt;&gt;"",F23="",G23&lt;&gt;""),$C23*G23,F23*G23)</f>
        <v>0</v>
      </c>
      <c r="I23" s="88">
        <f>IF($H23-$E23&lt;=0,"",$H23-$E23)</f>
      </c>
      <c r="J23" s="89">
        <f>IF($H23-$E23&gt;0,"",$H23-$E23)</f>
        <v>0</v>
      </c>
      <c r="K23" s="90">
        <f aca="true" t="shared" si="9" ref="K23:L25">IF($L$5="","",G23)</f>
      </c>
      <c r="L23" s="109">
        <f t="shared" si="9"/>
      </c>
      <c r="M23" s="137"/>
      <c r="N23" s="130"/>
      <c r="O23" s="109">
        <f>IF(AND(F23&lt;&gt;"",M23="",N23&lt;&gt;""),F23*N23,IF(AND($C23&lt;&gt;"",F23="",M23="",N23&lt;&gt;""),$C23*N23,M23*N23))</f>
        <v>0</v>
      </c>
      <c r="P23" s="88" t="e">
        <f>IF($O23-$L23&lt;=0,"",$O23-$L23)</f>
        <v>#VALUE!</v>
      </c>
      <c r="Q23" s="87" t="e">
        <f>IF($O23-$L23&gt;0,"",$O23-$L23)</f>
        <v>#VALUE!</v>
      </c>
      <c r="R23" s="52"/>
    </row>
    <row r="24" spans="1:18" ht="16.5" customHeight="1">
      <c r="A24" s="85" t="s">
        <v>8</v>
      </c>
      <c r="B24" s="131" t="s">
        <v>55</v>
      </c>
      <c r="C24" s="132"/>
      <c r="D24" s="133"/>
      <c r="E24" s="91">
        <f>$C24*D24</f>
        <v>0</v>
      </c>
      <c r="F24" s="138"/>
      <c r="G24" s="133"/>
      <c r="H24" s="91">
        <f>IF(AND($C24&lt;&gt;"",F24="",G24&lt;&gt;""),$C24*G24,F24*G24)</f>
        <v>0</v>
      </c>
      <c r="I24" s="92">
        <f>IF($H24-$E24&lt;=0,"",$H24-$E24)</f>
      </c>
      <c r="J24" s="93">
        <f>IF($H24-$E24&gt;0,"",$H24-$E24)</f>
        <v>0</v>
      </c>
      <c r="K24" s="94">
        <f t="shared" si="9"/>
      </c>
      <c r="L24" s="95">
        <f t="shared" si="9"/>
      </c>
      <c r="M24" s="138"/>
      <c r="N24" s="133"/>
      <c r="O24" s="95">
        <f>IF(AND(F24&lt;&gt;"",M24="",N24&lt;&gt;""),F24*N24,IF(AND($C24&lt;&gt;"",F24="",M24="",N24&lt;&gt;""),$C24*N24,M24*N24))</f>
        <v>0</v>
      </c>
      <c r="P24" s="92" t="e">
        <f>IF($O24-$L24&lt;=0,"",$O24-$L24)</f>
        <v>#VALUE!</v>
      </c>
      <c r="Q24" s="96" t="e">
        <f>IF($O24-$L24&gt;0,"",$O24-$L24)</f>
        <v>#VALUE!</v>
      </c>
      <c r="R24" s="52"/>
    </row>
    <row r="25" spans="1:18" ht="16.5" customHeight="1">
      <c r="A25" s="85" t="s">
        <v>9</v>
      </c>
      <c r="B25" s="134"/>
      <c r="C25" s="135"/>
      <c r="D25" s="136"/>
      <c r="E25" s="97">
        <f>$C25*D25</f>
        <v>0</v>
      </c>
      <c r="F25" s="139"/>
      <c r="G25" s="136"/>
      <c r="H25" s="97">
        <f>IF(AND($C25&lt;&gt;"",F25="",G25&lt;&gt;""),$C25*G25,F25*G25)</f>
        <v>0</v>
      </c>
      <c r="I25" s="98">
        <f>IF($H25-$E25&lt;=0,"",$H25-$E25)</f>
      </c>
      <c r="J25" s="99">
        <f>IF($H25-$E25&gt;0,"",$H25-$E25)</f>
        <v>0</v>
      </c>
      <c r="K25" s="100">
        <f t="shared" si="9"/>
      </c>
      <c r="L25" s="101">
        <f t="shared" si="9"/>
      </c>
      <c r="M25" s="139"/>
      <c r="N25" s="136"/>
      <c r="O25" s="101">
        <f>IF(AND(F25&lt;&gt;"",M25="",N25&lt;&gt;""),F25*N25,IF(AND($C25&lt;&gt;"",F25="",M25="",N25&lt;&gt;""),$C25*N25,M25*N25))</f>
        <v>0</v>
      </c>
      <c r="P25" s="98" t="e">
        <f>IF($O25-$L25&lt;=0,"",$O25-$L25)</f>
        <v>#VALUE!</v>
      </c>
      <c r="Q25" s="102" t="e">
        <f>IF($O25-$L25&gt;0,"",$O25-$L25)</f>
        <v>#VALUE!</v>
      </c>
      <c r="R25" s="52"/>
    </row>
    <row r="26" spans="1:18" ht="16.5" customHeight="1">
      <c r="A26" s="103" t="str">
        <f>"Summe "&amp;A22</f>
        <v>Summe SCHAFE</v>
      </c>
      <c r="B26" s="104"/>
      <c r="C26" s="104"/>
      <c r="D26" s="105"/>
      <c r="E26" s="106">
        <f>SUM(E23:E25)</f>
        <v>0</v>
      </c>
      <c r="F26" s="377"/>
      <c r="G26" s="378"/>
      <c r="H26" s="106">
        <f>SUM(H23:H25)</f>
        <v>0</v>
      </c>
      <c r="I26" s="106">
        <f>SUM(I23:I25)</f>
        <v>0</v>
      </c>
      <c r="J26" s="107">
        <f>SUM(J23:J25)</f>
        <v>0</v>
      </c>
      <c r="K26" s="108"/>
      <c r="L26" s="106">
        <f>SUM(L23:L25)</f>
        <v>0</v>
      </c>
      <c r="M26" s="377"/>
      <c r="N26" s="378"/>
      <c r="O26" s="106">
        <f>SUM(O23:O25)</f>
        <v>0</v>
      </c>
      <c r="P26" s="106" t="e">
        <f>SUM(P23:P25)</f>
        <v>#VALUE!</v>
      </c>
      <c r="Q26" s="106" t="e">
        <f>SUM(Q23:Q25)</f>
        <v>#VALUE!</v>
      </c>
      <c r="R26" s="52"/>
    </row>
    <row r="27" spans="1:18" ht="16.5" customHeight="1">
      <c r="A27" s="140" t="s">
        <v>57</v>
      </c>
      <c r="B27" s="83"/>
      <c r="C27" s="83"/>
      <c r="D27" s="83"/>
      <c r="E27" s="83"/>
      <c r="F27" s="83"/>
      <c r="G27" s="83"/>
      <c r="H27" s="83"/>
      <c r="I27" s="83"/>
      <c r="J27" s="83"/>
      <c r="K27" s="83"/>
      <c r="L27" s="83"/>
      <c r="M27" s="83"/>
      <c r="N27" s="83"/>
      <c r="O27" s="83"/>
      <c r="P27" s="83"/>
      <c r="Q27" s="84"/>
      <c r="R27" s="52"/>
    </row>
    <row r="28" spans="1:18" ht="16.5" customHeight="1">
      <c r="A28" s="85" t="s">
        <v>7</v>
      </c>
      <c r="B28" s="128" t="s">
        <v>226</v>
      </c>
      <c r="C28" s="129"/>
      <c r="D28" s="130"/>
      <c r="E28" s="86">
        <f>$C28*D28</f>
        <v>0</v>
      </c>
      <c r="F28" s="137"/>
      <c r="G28" s="130"/>
      <c r="H28" s="86">
        <f>IF(AND($C28&lt;&gt;"",F28="",G28&lt;&gt;""),$C28*G28,F28*G28)</f>
        <v>0</v>
      </c>
      <c r="I28" s="88">
        <f>IF($H28-$E28&lt;=0,"",$H28-$E28)</f>
      </c>
      <c r="J28" s="89">
        <f>IF($H28-$E28&gt;0,"",$H28-$E28)</f>
        <v>0</v>
      </c>
      <c r="K28" s="90">
        <f>IF($L$5="","",G28)</f>
      </c>
      <c r="L28" s="109">
        <f>IF($L$5="","",H28)</f>
      </c>
      <c r="M28" s="137"/>
      <c r="N28" s="130"/>
      <c r="O28" s="109">
        <f>IF(AND(F28&lt;&gt;"",M28="",N28&lt;&gt;""),F28*N28,IF(AND($C28&lt;&gt;"",F28="",M28="",N28&lt;&gt;""),$C28*N28,M28*N28))</f>
        <v>0</v>
      </c>
      <c r="P28" s="88" t="e">
        <f>IF($O28-$L28&lt;=0,"",$O28-$L28)</f>
        <v>#VALUE!</v>
      </c>
      <c r="Q28" s="87" t="e">
        <f>IF($O28-$L28&gt;0,"",$O28-$L28)</f>
        <v>#VALUE!</v>
      </c>
      <c r="R28" s="52"/>
    </row>
    <row r="29" spans="1:18" ht="16.5" customHeight="1">
      <c r="A29" s="85" t="s">
        <v>8</v>
      </c>
      <c r="B29" s="141"/>
      <c r="C29" s="142"/>
      <c r="D29" s="143"/>
      <c r="E29" s="110">
        <f>$C29*D29</f>
        <v>0</v>
      </c>
      <c r="F29" s="144"/>
      <c r="G29" s="143"/>
      <c r="H29" s="110">
        <f>IF(AND($C29&lt;&gt;"",F29="",G29&lt;&gt;""),$C29*G29,F29*G29)</f>
        <v>0</v>
      </c>
      <c r="I29" s="111">
        <f>IF($H29-$E29&lt;=0,"",$H29-$E29)</f>
      </c>
      <c r="J29" s="112">
        <f>IF($H29-$E29&gt;0,"",$H29-$E29)</f>
        <v>0</v>
      </c>
      <c r="K29" s="113">
        <f>IF($L$5="","",G29)</f>
      </c>
      <c r="L29" s="114">
        <f>IF($L$5="","",H29)</f>
      </c>
      <c r="M29" s="144"/>
      <c r="N29" s="143"/>
      <c r="O29" s="114">
        <f>IF(AND(F29&lt;&gt;"",M29="",N29&lt;&gt;""),F29*N29,IF(AND($C29&lt;&gt;"",F29="",M29="",N29&lt;&gt;""),$C29*N29,M29*N29))</f>
        <v>0</v>
      </c>
      <c r="P29" s="111" t="e">
        <f>IF($O29-$L29&lt;=0,"",$O29-$L29)</f>
        <v>#VALUE!</v>
      </c>
      <c r="Q29" s="115" t="e">
        <f>IF($O29-$L29&gt;0,"",$O29-$L29)</f>
        <v>#VALUE!</v>
      </c>
      <c r="R29" s="52"/>
    </row>
    <row r="30" spans="1:18" ht="16.5" customHeight="1">
      <c r="A30" s="103" t="str">
        <f>"Summe "&amp;A27</f>
        <v>Summe PFERDE</v>
      </c>
      <c r="B30" s="104"/>
      <c r="C30" s="104"/>
      <c r="D30" s="105"/>
      <c r="E30" s="106">
        <f>SUM(E28:E29)</f>
        <v>0</v>
      </c>
      <c r="F30" s="377"/>
      <c r="G30" s="378"/>
      <c r="H30" s="106">
        <f>SUM(H28:H29)</f>
        <v>0</v>
      </c>
      <c r="I30" s="106">
        <f>SUM(I28:I29)</f>
        <v>0</v>
      </c>
      <c r="J30" s="107">
        <f>SUM(J28:J29)</f>
        <v>0</v>
      </c>
      <c r="K30" s="108"/>
      <c r="L30" s="106">
        <f>SUM(L28:L29)</f>
        <v>0</v>
      </c>
      <c r="M30" s="377"/>
      <c r="N30" s="378"/>
      <c r="O30" s="106">
        <f>SUM(O28:O29)</f>
        <v>0</v>
      </c>
      <c r="P30" s="106" t="e">
        <f>SUM(P28:P29)</f>
        <v>#VALUE!</v>
      </c>
      <c r="Q30" s="106" t="e">
        <f>SUM(Q28:Q29)</f>
        <v>#VALUE!</v>
      </c>
      <c r="R30" s="52"/>
    </row>
    <row r="31" spans="1:18" ht="16.5" customHeight="1">
      <c r="A31" s="140" t="s">
        <v>58</v>
      </c>
      <c r="B31" s="83"/>
      <c r="C31" s="83"/>
      <c r="D31" s="83"/>
      <c r="E31" s="83"/>
      <c r="F31" s="83"/>
      <c r="G31" s="83"/>
      <c r="H31" s="83"/>
      <c r="I31" s="83"/>
      <c r="J31" s="83"/>
      <c r="K31" s="83"/>
      <c r="L31" s="83"/>
      <c r="M31" s="83"/>
      <c r="N31" s="83"/>
      <c r="O31" s="83"/>
      <c r="P31" s="83"/>
      <c r="Q31" s="84"/>
      <c r="R31" s="52"/>
    </row>
    <row r="32" spans="1:18" ht="16.5" customHeight="1">
      <c r="A32" s="85" t="s">
        <v>7</v>
      </c>
      <c r="B32" s="128"/>
      <c r="C32" s="129"/>
      <c r="D32" s="130"/>
      <c r="E32" s="86">
        <f>$C32*D32</f>
        <v>0</v>
      </c>
      <c r="F32" s="137"/>
      <c r="G32" s="130"/>
      <c r="H32" s="86">
        <f>IF(AND($C32&lt;&gt;"",F32="",G32&lt;&gt;""),$C32*G32,F32*G32)</f>
        <v>0</v>
      </c>
      <c r="I32" s="88">
        <f>IF($H32-$E32&lt;=0,"",$H32-$E32)</f>
      </c>
      <c r="J32" s="89">
        <f>IF($H32-$E32&gt;0,"",$H32-$E32)</f>
        <v>0</v>
      </c>
      <c r="K32" s="90">
        <f>IF($L$5="","",G32)</f>
      </c>
      <c r="L32" s="109">
        <f>IF($L$5="","",H32)</f>
      </c>
      <c r="M32" s="137"/>
      <c r="N32" s="130"/>
      <c r="O32" s="109">
        <f>IF(AND(F32&lt;&gt;"",M32="",N32&lt;&gt;""),F32*N32,IF(AND($C32&lt;&gt;"",F32="",M32="",N32&lt;&gt;""),$C32*N32,M32*N32))</f>
        <v>0</v>
      </c>
      <c r="P32" s="88" t="e">
        <f>IF($O32-$L32&lt;=0,"",$O32-$L32)</f>
        <v>#VALUE!</v>
      </c>
      <c r="Q32" s="87" t="e">
        <f>IF($O32-$L32&gt;0,"",$O32-$L32)</f>
        <v>#VALUE!</v>
      </c>
      <c r="R32" s="52"/>
    </row>
    <row r="33" spans="1:18" ht="16.5" customHeight="1">
      <c r="A33" s="85" t="s">
        <v>8</v>
      </c>
      <c r="B33" s="141"/>
      <c r="C33" s="142"/>
      <c r="D33" s="143"/>
      <c r="E33" s="110">
        <f>$C33*D33</f>
        <v>0</v>
      </c>
      <c r="F33" s="144"/>
      <c r="G33" s="143"/>
      <c r="H33" s="110">
        <f>IF(AND($C33&lt;&gt;"",F33="",G33&lt;&gt;""),$C33*G33,F33*G33)</f>
        <v>0</v>
      </c>
      <c r="I33" s="111">
        <f>IF($H33-$E33&lt;=0,"",$H33-$E33)</f>
      </c>
      <c r="J33" s="112">
        <f>IF($H33-$E33&gt;0,"",$H33-$E33)</f>
        <v>0</v>
      </c>
      <c r="K33" s="113">
        <f>IF($L$5="","",G33)</f>
      </c>
      <c r="L33" s="114">
        <f>IF($L$5="","",H33)</f>
      </c>
      <c r="M33" s="144"/>
      <c r="N33" s="143"/>
      <c r="O33" s="114">
        <f>IF(AND(F33&lt;&gt;"",M33="",N33&lt;&gt;""),F33*N33,IF(AND($C33&lt;&gt;"",F33="",M33="",N33&lt;&gt;""),$C33*N33,M33*N33))</f>
        <v>0</v>
      </c>
      <c r="P33" s="111" t="e">
        <f>IF($O33-$L33&lt;=0,"",$O33-$L33)</f>
        <v>#VALUE!</v>
      </c>
      <c r="Q33" s="115" t="e">
        <f>IF($O33-$L33&gt;0,"",$O33-$L33)</f>
        <v>#VALUE!</v>
      </c>
      <c r="R33" s="52"/>
    </row>
    <row r="34" spans="1:18" ht="16.5" customHeight="1" thickBot="1">
      <c r="A34" s="103" t="str">
        <f>"Summe "&amp;A31</f>
        <v>Summe HÜHNER</v>
      </c>
      <c r="B34" s="104"/>
      <c r="C34" s="104"/>
      <c r="D34" s="105"/>
      <c r="E34" s="116">
        <f>SUM(E32:E33)</f>
        <v>0</v>
      </c>
      <c r="F34" s="377"/>
      <c r="G34" s="378"/>
      <c r="H34" s="116">
        <f>SUM(H32:H33)</f>
        <v>0</v>
      </c>
      <c r="I34" s="106">
        <f>SUM(I32:I33)</f>
        <v>0</v>
      </c>
      <c r="J34" s="107">
        <f>SUM(J32:J33)</f>
        <v>0</v>
      </c>
      <c r="K34" s="108"/>
      <c r="L34" s="116">
        <f>SUM(L32:L33)</f>
        <v>0</v>
      </c>
      <c r="M34" s="377"/>
      <c r="N34" s="378"/>
      <c r="O34" s="116">
        <f>SUM(O32:O33)</f>
        <v>0</v>
      </c>
      <c r="P34" s="106" t="e">
        <f>SUM(P32:P33)</f>
        <v>#VALUE!</v>
      </c>
      <c r="Q34" s="106" t="e">
        <f>SUM(Q32:Q33)</f>
        <v>#VALUE!</v>
      </c>
      <c r="R34" s="52"/>
    </row>
    <row r="35" spans="1:18" ht="16.5" customHeight="1" thickBot="1">
      <c r="A35" s="117" t="s">
        <v>181</v>
      </c>
      <c r="B35" s="118"/>
      <c r="C35" s="118"/>
      <c r="D35" s="119"/>
      <c r="E35" s="120">
        <f>SUM(E15,E21,E26,E30,E34)</f>
        <v>0</v>
      </c>
      <c r="F35" s="379"/>
      <c r="G35" s="380"/>
      <c r="H35" s="120">
        <f>SUM(H15,H21,H26,H30,H34)</f>
        <v>0</v>
      </c>
      <c r="I35" s="121"/>
      <c r="J35" s="122"/>
      <c r="K35" s="123"/>
      <c r="L35" s="120">
        <f>SUM(L15,L21,L26,L30,L34)</f>
        <v>0</v>
      </c>
      <c r="M35" s="379"/>
      <c r="N35" s="380"/>
      <c r="O35" s="120">
        <f>SUM(O15,O21,O26,O30,O34)</f>
        <v>0</v>
      </c>
      <c r="P35" s="124"/>
      <c r="Q35" s="125"/>
      <c r="R35" s="52"/>
    </row>
    <row r="36" spans="8:18" ht="17.25" thickBot="1" thickTop="1">
      <c r="H36" s="126" t="s">
        <v>182</v>
      </c>
      <c r="I36" s="127">
        <f>IF(H35-E35&lt;=0,"",H35-E35)</f>
      </c>
      <c r="J36" s="127">
        <f>IF(H35-E35&gt;=0,"",H35-E35)</f>
      </c>
      <c r="P36" s="127">
        <f>IF(O35-L35&lt;=0,"",O35-L35)</f>
      </c>
      <c r="Q36" s="127">
        <f>IF(O35-L35&gt;=0,"",O35-L35)</f>
      </c>
      <c r="R36" s="52"/>
    </row>
    <row r="37" spans="1:18" ht="15.75" thickTop="1">
      <c r="A37" s="52"/>
      <c r="B37" s="52"/>
      <c r="C37" s="52"/>
      <c r="D37" s="52"/>
      <c r="E37" s="52"/>
      <c r="F37" s="52"/>
      <c r="G37" s="52"/>
      <c r="H37" s="52"/>
      <c r="I37" s="52"/>
      <c r="J37" s="52"/>
      <c r="K37" s="52"/>
      <c r="L37" s="52"/>
      <c r="M37" s="52"/>
      <c r="N37" s="52"/>
      <c r="O37" s="52"/>
      <c r="P37" s="52"/>
      <c r="Q37" s="52"/>
      <c r="R37" s="52"/>
    </row>
    <row r="38" ht="15" customHeight="1" hidden="1"/>
    <row r="39" ht="15" customHeight="1" hidden="1"/>
  </sheetData>
  <sheetProtection sheet="1" objects="1" scenarios="1"/>
  <mergeCells count="12">
    <mergeCell ref="F34:G34"/>
    <mergeCell ref="F35:G35"/>
    <mergeCell ref="M35:N35"/>
    <mergeCell ref="M34:N34"/>
    <mergeCell ref="M15:N15"/>
    <mergeCell ref="F15:G15"/>
    <mergeCell ref="M21:N21"/>
    <mergeCell ref="F21:G21"/>
    <mergeCell ref="F26:G26"/>
    <mergeCell ref="M26:N26"/>
    <mergeCell ref="M30:N30"/>
    <mergeCell ref="F30:G30"/>
  </mergeCells>
  <printOptions/>
  <pageMargins left="0.5905511811023623" right="0.5905511811023623" top="0.5905511811023623" bottom="0.7874015748031497" header="0" footer="0.3937007874015748"/>
  <pageSetup blackAndWhite="1" fitToHeight="1" fitToWidth="1" horizontalDpi="600" verticalDpi="600" orientation="landscape" paperSize="9" scale="79" r:id="rId1"/>
  <headerFooter alignWithMargins="0">
    <oddFooter>&amp;L&amp;"Arial,Kursiv"&amp;8© Wolfgang Harasleben&amp;R&amp;"Arial,Kursiv"&amp;8&amp;D - &amp;T</oddFooter>
  </headerFooter>
</worksheet>
</file>

<file path=xl/worksheets/sheet6.xml><?xml version="1.0" encoding="utf-8"?>
<worksheet xmlns="http://schemas.openxmlformats.org/spreadsheetml/2006/main" xmlns:r="http://schemas.openxmlformats.org/officeDocument/2006/relationships">
  <sheetPr>
    <tabColor indexed="17"/>
    <pageSetUpPr fitToPage="1"/>
  </sheetPr>
  <dimension ref="A1:R37"/>
  <sheetViews>
    <sheetView showGridLines="0" showRowColHeaders="0" zoomScale="78" zoomScaleNormal="78" workbookViewId="0" topLeftCell="A1">
      <pane ySplit="7230" topLeftCell="BM35" activePane="topLeft" state="split"/>
      <selection pane="topLeft" activeCell="B7" sqref="B7"/>
      <selection pane="bottomLeft" activeCell="I36" sqref="I36"/>
    </sheetView>
  </sheetViews>
  <sheetFormatPr defaultColWidth="11.5546875" defaultRowHeight="15" zeroHeight="1"/>
  <cols>
    <col min="1" max="1" width="2.3359375" style="51" customWidth="1"/>
    <col min="2" max="2" width="20.77734375" style="51" customWidth="1"/>
    <col min="3" max="3" width="10.77734375" style="51" customWidth="1"/>
    <col min="4" max="4" width="4.77734375" style="51" customWidth="1"/>
    <col min="5" max="6" width="8.77734375" style="51" customWidth="1"/>
    <col min="7" max="7" width="4.77734375" style="51" customWidth="1"/>
    <col min="8" max="10" width="8.77734375" style="51" customWidth="1"/>
    <col min="11" max="11" width="4.77734375" style="51" customWidth="1"/>
    <col min="12" max="13" width="8.77734375" style="51" customWidth="1"/>
    <col min="14" max="14" width="4.77734375" style="51" customWidth="1"/>
    <col min="15" max="17" width="8.77734375" style="51" customWidth="1"/>
    <col min="18" max="18" width="2.77734375" style="51" customWidth="1"/>
    <col min="19" max="16384" width="0" style="51" hidden="1" customWidth="1"/>
  </cols>
  <sheetData>
    <row r="1" spans="1:18" ht="24.75">
      <c r="A1" s="50" t="s">
        <v>63</v>
      </c>
      <c r="C1" s="50"/>
      <c r="R1" s="52"/>
    </row>
    <row r="2" ht="24.75" customHeight="1">
      <c r="R2" s="52"/>
    </row>
    <row r="3" spans="1:18" ht="12.75" customHeight="1">
      <c r="A3" s="53"/>
      <c r="B3" s="54"/>
      <c r="C3" s="55"/>
      <c r="D3" s="56" t="s">
        <v>170</v>
      </c>
      <c r="E3" s="57" t="s">
        <v>179</v>
      </c>
      <c r="F3" s="58" t="s">
        <v>223</v>
      </c>
      <c r="G3" s="56" t="s">
        <v>170</v>
      </c>
      <c r="H3" s="59" t="s">
        <v>179</v>
      </c>
      <c r="I3" s="60" t="s">
        <v>35</v>
      </c>
      <c r="J3" s="61"/>
      <c r="K3" s="56" t="s">
        <v>170</v>
      </c>
      <c r="L3" s="57" t="s">
        <v>179</v>
      </c>
      <c r="M3" s="58" t="s">
        <v>223</v>
      </c>
      <c r="N3" s="56" t="s">
        <v>170</v>
      </c>
      <c r="O3" s="59" t="s">
        <v>179</v>
      </c>
      <c r="P3" s="60" t="s">
        <v>35</v>
      </c>
      <c r="Q3" s="62"/>
      <c r="R3" s="52"/>
    </row>
    <row r="4" spans="1:18" ht="12.75" customHeight="1">
      <c r="A4" s="63" t="s">
        <v>190</v>
      </c>
      <c r="B4" s="64"/>
      <c r="C4" s="65" t="s">
        <v>183</v>
      </c>
      <c r="D4" s="66"/>
      <c r="E4" s="67">
        <f>IF(OR(Betrieb!D12="",Betrieb!E12=""),"",Betrieb!D12&amp;". "&amp;Betrieb!E12&amp;".")</f>
      </c>
      <c r="F4" s="66"/>
      <c r="G4" s="66"/>
      <c r="H4" s="66">
        <f>IF(OR(Betrieb!G12="",Betrieb!H12=""),"",Betrieb!G12&amp;". "&amp;Betrieb!H12&amp;".")</f>
      </c>
      <c r="I4" s="68" t="s">
        <v>188</v>
      </c>
      <c r="J4" s="69" t="s">
        <v>187</v>
      </c>
      <c r="K4" s="70"/>
      <c r="L4" s="67">
        <f>IF(E4="","",E4)</f>
      </c>
      <c r="M4" s="70"/>
      <c r="N4" s="70"/>
      <c r="O4" s="67">
        <f>IF(H4="","",H4)</f>
      </c>
      <c r="P4" s="68" t="s">
        <v>188</v>
      </c>
      <c r="Q4" s="72" t="s">
        <v>187</v>
      </c>
      <c r="R4" s="52"/>
    </row>
    <row r="5" spans="1:18" ht="12.75" customHeight="1">
      <c r="A5" s="73" t="s">
        <v>189</v>
      </c>
      <c r="B5" s="74"/>
      <c r="C5" s="75" t="s">
        <v>184</v>
      </c>
      <c r="D5" s="76"/>
      <c r="E5" s="77">
        <f>IF(Betrieb!D14="","",Betrieb!D14)</f>
      </c>
      <c r="F5" s="76"/>
      <c r="G5" s="76"/>
      <c r="H5" s="76">
        <f>IF(E5="","",E5+1)</f>
      </c>
      <c r="I5" s="78" t="s">
        <v>185</v>
      </c>
      <c r="J5" s="79" t="s">
        <v>186</v>
      </c>
      <c r="K5" s="80"/>
      <c r="L5" s="77">
        <f>IF(H5="","",H5)</f>
      </c>
      <c r="M5" s="80"/>
      <c r="N5" s="80"/>
      <c r="O5" s="77">
        <f>IF(L5="","",L5+1)</f>
      </c>
      <c r="P5" s="78" t="s">
        <v>185</v>
      </c>
      <c r="Q5" s="82" t="s">
        <v>186</v>
      </c>
      <c r="R5" s="52"/>
    </row>
    <row r="6" spans="1:18" ht="16.5" customHeight="1">
      <c r="A6" s="140" t="s">
        <v>65</v>
      </c>
      <c r="B6" s="83"/>
      <c r="C6" s="83"/>
      <c r="D6" s="83"/>
      <c r="E6" s="83"/>
      <c r="F6" s="83"/>
      <c r="G6" s="83"/>
      <c r="H6" s="83"/>
      <c r="I6" s="83"/>
      <c r="J6" s="83"/>
      <c r="K6" s="83"/>
      <c r="L6" s="83"/>
      <c r="M6" s="83"/>
      <c r="N6" s="83"/>
      <c r="O6" s="83"/>
      <c r="P6" s="83"/>
      <c r="Q6" s="84"/>
      <c r="R6" s="52"/>
    </row>
    <row r="7" spans="1:18" ht="16.5" customHeight="1">
      <c r="A7" s="85" t="s">
        <v>7</v>
      </c>
      <c r="B7" s="128"/>
      <c r="C7" s="129"/>
      <c r="D7" s="130"/>
      <c r="E7" s="86">
        <f>$C7*D7</f>
        <v>0</v>
      </c>
      <c r="F7" s="137"/>
      <c r="G7" s="130"/>
      <c r="H7" s="87">
        <f>IF(AND($C7&lt;&gt;"",F7="",G7&lt;&gt;""),$C7*G7,F7*G7)</f>
        <v>0</v>
      </c>
      <c r="I7" s="88">
        <f>IF($H7-$E7&lt;=0,"",$H7-$E7)</f>
      </c>
      <c r="J7" s="89">
        <f>IF($H7-$E7&gt;0,"",$H7-$E7)</f>
        <v>0</v>
      </c>
      <c r="K7" s="90">
        <f>IF($L$5="","",G7)</f>
      </c>
      <c r="L7" s="86">
        <f>IF($L$5="","",H7)</f>
      </c>
      <c r="M7" s="137"/>
      <c r="N7" s="130"/>
      <c r="O7" s="87">
        <f>IF(AND(F7&lt;&gt;"",M7="",N7&lt;&gt;""),F7*N7,IF(AND($C7&lt;&gt;"",F7="",M7="",N7&lt;&gt;""),$C7*N7,M7*N7))</f>
        <v>0</v>
      </c>
      <c r="P7" s="88" t="e">
        <f>IF($O7-$L7&lt;=0,"",$O7-$L7)</f>
        <v>#VALUE!</v>
      </c>
      <c r="Q7" s="87" t="e">
        <f>IF($O7-$L7&gt;0,"",$O7-$L7)</f>
        <v>#VALUE!</v>
      </c>
      <c r="R7" s="52"/>
    </row>
    <row r="8" spans="1:18" ht="16.5" customHeight="1">
      <c r="A8" s="85" t="s">
        <v>8</v>
      </c>
      <c r="B8" s="131"/>
      <c r="C8" s="132"/>
      <c r="D8" s="133"/>
      <c r="E8" s="91">
        <f aca="true" t="shared" si="0" ref="E8:E13">$C8*D8</f>
        <v>0</v>
      </c>
      <c r="F8" s="138"/>
      <c r="G8" s="133"/>
      <c r="H8" s="91">
        <f aca="true" t="shared" si="1" ref="H8:H13">IF(AND($C8&lt;&gt;"",F8="",G8&lt;&gt;""),$C8*G8,F8*G8)</f>
        <v>0</v>
      </c>
      <c r="I8" s="92">
        <f aca="true" t="shared" si="2" ref="I8:I13">IF($H8-$E8&lt;=0,"",$H8-$E8)</f>
      </c>
      <c r="J8" s="93">
        <f aca="true" t="shared" si="3" ref="J8:J13">IF($H8-$E8&gt;0,"",$H8-$E8)</f>
        <v>0</v>
      </c>
      <c r="K8" s="94">
        <f aca="true" t="shared" si="4" ref="K8:K13">IF($L$5="","",G8)</f>
      </c>
      <c r="L8" s="95">
        <f aca="true" t="shared" si="5" ref="L8:L13">IF($L$5="","",H8)</f>
      </c>
      <c r="M8" s="138"/>
      <c r="N8" s="133"/>
      <c r="O8" s="95">
        <f aca="true" t="shared" si="6" ref="O8:O13">IF(AND(F8&lt;&gt;"",M8="",N8&lt;&gt;""),F8*N8,IF(AND($C8&lt;&gt;"",F8="",M8="",N8&lt;&gt;""),$C8*N8,M8*N8))</f>
        <v>0</v>
      </c>
      <c r="P8" s="92" t="e">
        <f aca="true" t="shared" si="7" ref="P8:P13">IF($O8-$L8&lt;=0,"",$O8-$L8)</f>
        <v>#VALUE!</v>
      </c>
      <c r="Q8" s="96" t="e">
        <f aca="true" t="shared" si="8" ref="Q8:Q13">IF($O8-$L8&gt;0,"",$O8-$L8)</f>
        <v>#VALUE!</v>
      </c>
      <c r="R8" s="52"/>
    </row>
    <row r="9" spans="1:18" ht="16.5" customHeight="1">
      <c r="A9" s="85" t="s">
        <v>9</v>
      </c>
      <c r="B9" s="131"/>
      <c r="C9" s="132"/>
      <c r="D9" s="133"/>
      <c r="E9" s="91">
        <f t="shared" si="0"/>
        <v>0</v>
      </c>
      <c r="F9" s="138"/>
      <c r="G9" s="133"/>
      <c r="H9" s="91">
        <f t="shared" si="1"/>
        <v>0</v>
      </c>
      <c r="I9" s="92">
        <f t="shared" si="2"/>
      </c>
      <c r="J9" s="93">
        <f t="shared" si="3"/>
        <v>0</v>
      </c>
      <c r="K9" s="94">
        <f t="shared" si="4"/>
      </c>
      <c r="L9" s="95">
        <f t="shared" si="5"/>
      </c>
      <c r="M9" s="138"/>
      <c r="N9" s="133"/>
      <c r="O9" s="95">
        <f t="shared" si="6"/>
        <v>0</v>
      </c>
      <c r="P9" s="92" t="e">
        <f t="shared" si="7"/>
        <v>#VALUE!</v>
      </c>
      <c r="Q9" s="96" t="e">
        <f t="shared" si="8"/>
        <v>#VALUE!</v>
      </c>
      <c r="R9" s="52"/>
    </row>
    <row r="10" spans="1:18" ht="16.5" customHeight="1">
      <c r="A10" s="85" t="s">
        <v>10</v>
      </c>
      <c r="B10" s="131"/>
      <c r="C10" s="132"/>
      <c r="D10" s="133"/>
      <c r="E10" s="91">
        <f t="shared" si="0"/>
        <v>0</v>
      </c>
      <c r="F10" s="138"/>
      <c r="G10" s="133"/>
      <c r="H10" s="91">
        <f t="shared" si="1"/>
        <v>0</v>
      </c>
      <c r="I10" s="92">
        <f t="shared" si="2"/>
      </c>
      <c r="J10" s="93">
        <f t="shared" si="3"/>
        <v>0</v>
      </c>
      <c r="K10" s="94">
        <f t="shared" si="4"/>
      </c>
      <c r="L10" s="95">
        <f t="shared" si="5"/>
      </c>
      <c r="M10" s="138"/>
      <c r="N10" s="133"/>
      <c r="O10" s="95">
        <f t="shared" si="6"/>
        <v>0</v>
      </c>
      <c r="P10" s="92" t="e">
        <f t="shared" si="7"/>
        <v>#VALUE!</v>
      </c>
      <c r="Q10" s="96" t="e">
        <f t="shared" si="8"/>
        <v>#VALUE!</v>
      </c>
      <c r="R10" s="52"/>
    </row>
    <row r="11" spans="1:18" ht="16.5" customHeight="1">
      <c r="A11" s="85" t="s">
        <v>11</v>
      </c>
      <c r="B11" s="131"/>
      <c r="C11" s="132"/>
      <c r="D11" s="133"/>
      <c r="E11" s="91">
        <f t="shared" si="0"/>
        <v>0</v>
      </c>
      <c r="F11" s="138"/>
      <c r="G11" s="133"/>
      <c r="H11" s="91">
        <f t="shared" si="1"/>
        <v>0</v>
      </c>
      <c r="I11" s="92">
        <f t="shared" si="2"/>
      </c>
      <c r="J11" s="93">
        <f t="shared" si="3"/>
        <v>0</v>
      </c>
      <c r="K11" s="94">
        <f t="shared" si="4"/>
      </c>
      <c r="L11" s="95">
        <f t="shared" si="5"/>
      </c>
      <c r="M11" s="138"/>
      <c r="N11" s="133"/>
      <c r="O11" s="95">
        <f t="shared" si="6"/>
        <v>0</v>
      </c>
      <c r="P11" s="92" t="e">
        <f t="shared" si="7"/>
        <v>#VALUE!</v>
      </c>
      <c r="Q11" s="96" t="e">
        <f t="shared" si="8"/>
        <v>#VALUE!</v>
      </c>
      <c r="R11" s="52"/>
    </row>
    <row r="12" spans="1:18" ht="16.5" customHeight="1">
      <c r="A12" s="85" t="s">
        <v>12</v>
      </c>
      <c r="B12" s="131"/>
      <c r="C12" s="132"/>
      <c r="D12" s="133"/>
      <c r="E12" s="91">
        <f t="shared" si="0"/>
        <v>0</v>
      </c>
      <c r="F12" s="138"/>
      <c r="G12" s="133"/>
      <c r="H12" s="91">
        <f t="shared" si="1"/>
        <v>0</v>
      </c>
      <c r="I12" s="92">
        <f t="shared" si="2"/>
      </c>
      <c r="J12" s="93">
        <f t="shared" si="3"/>
        <v>0</v>
      </c>
      <c r="K12" s="94">
        <f t="shared" si="4"/>
      </c>
      <c r="L12" s="95">
        <f t="shared" si="5"/>
      </c>
      <c r="M12" s="138"/>
      <c r="N12" s="133"/>
      <c r="O12" s="95">
        <f t="shared" si="6"/>
        <v>0</v>
      </c>
      <c r="P12" s="92" t="e">
        <f t="shared" si="7"/>
        <v>#VALUE!</v>
      </c>
      <c r="Q12" s="96" t="e">
        <f t="shared" si="8"/>
        <v>#VALUE!</v>
      </c>
      <c r="R12" s="52"/>
    </row>
    <row r="13" spans="1:18" ht="16.5" customHeight="1">
      <c r="A13" s="85" t="s">
        <v>13</v>
      </c>
      <c r="B13" s="134"/>
      <c r="C13" s="135"/>
      <c r="D13" s="136"/>
      <c r="E13" s="97">
        <f t="shared" si="0"/>
        <v>0</v>
      </c>
      <c r="F13" s="139"/>
      <c r="G13" s="136"/>
      <c r="H13" s="97">
        <f t="shared" si="1"/>
        <v>0</v>
      </c>
      <c r="I13" s="98">
        <f t="shared" si="2"/>
      </c>
      <c r="J13" s="99">
        <f t="shared" si="3"/>
        <v>0</v>
      </c>
      <c r="K13" s="100">
        <f t="shared" si="4"/>
      </c>
      <c r="L13" s="101">
        <f t="shared" si="5"/>
      </c>
      <c r="M13" s="139"/>
      <c r="N13" s="136"/>
      <c r="O13" s="101">
        <f t="shared" si="6"/>
        <v>0</v>
      </c>
      <c r="P13" s="98" t="e">
        <f t="shared" si="7"/>
        <v>#VALUE!</v>
      </c>
      <c r="Q13" s="102" t="e">
        <f t="shared" si="8"/>
        <v>#VALUE!</v>
      </c>
      <c r="R13" s="52"/>
    </row>
    <row r="14" spans="1:18" ht="16.5" customHeight="1">
      <c r="A14" s="103" t="str">
        <f>"Summe "&amp;A6</f>
        <v>Summe FUTTERMITTEL</v>
      </c>
      <c r="B14" s="104"/>
      <c r="C14" s="104"/>
      <c r="D14" s="105"/>
      <c r="E14" s="106">
        <f>SUM(E7:E13)</f>
        <v>0</v>
      </c>
      <c r="F14" s="377"/>
      <c r="G14" s="378"/>
      <c r="H14" s="106">
        <f>SUM(H7:H13)</f>
        <v>0</v>
      </c>
      <c r="I14" s="106">
        <f>SUM(I7:I13)</f>
        <v>0</v>
      </c>
      <c r="J14" s="107">
        <f>SUM(J7:J13)</f>
        <v>0</v>
      </c>
      <c r="K14" s="108"/>
      <c r="L14" s="106">
        <f>SUM(L7:L13)</f>
        <v>0</v>
      </c>
      <c r="M14" s="377"/>
      <c r="N14" s="378"/>
      <c r="O14" s="106">
        <f>SUM(O7:O13)</f>
        <v>0</v>
      </c>
      <c r="P14" s="106" t="e">
        <f>SUM(P7:P13)</f>
        <v>#VALUE!</v>
      </c>
      <c r="Q14" s="106" t="e">
        <f>SUM(Q7:Q13)</f>
        <v>#VALUE!</v>
      </c>
      <c r="R14" s="52"/>
    </row>
    <row r="15" spans="1:18" ht="16.5" customHeight="1">
      <c r="A15" s="140" t="s">
        <v>66</v>
      </c>
      <c r="B15" s="83"/>
      <c r="C15" s="83"/>
      <c r="D15" s="83"/>
      <c r="E15" s="339"/>
      <c r="F15" s="83"/>
      <c r="G15" s="83"/>
      <c r="H15" s="339"/>
      <c r="I15" s="83"/>
      <c r="J15" s="83"/>
      <c r="K15" s="83"/>
      <c r="L15" s="83"/>
      <c r="M15" s="83"/>
      <c r="N15" s="83"/>
      <c r="O15" s="83"/>
      <c r="P15" s="83"/>
      <c r="Q15" s="84"/>
      <c r="R15" s="52"/>
    </row>
    <row r="16" spans="1:18" ht="16.5" customHeight="1">
      <c r="A16" s="85" t="s">
        <v>7</v>
      </c>
      <c r="B16" s="128"/>
      <c r="C16" s="129"/>
      <c r="D16" s="130"/>
      <c r="E16" s="86">
        <f>$C16*D16</f>
        <v>0</v>
      </c>
      <c r="F16" s="137"/>
      <c r="G16" s="130"/>
      <c r="H16" s="86">
        <f>IF(AND($C16&lt;&gt;"",F16="",G16&lt;&gt;""),$C16*G16,F16*G16)</f>
        <v>0</v>
      </c>
      <c r="I16" s="88">
        <f>IF($H16-$E16&lt;=0,"",$H16-$E16)</f>
      </c>
      <c r="J16" s="89">
        <f>IF($H16-$E16&gt;0,"",$H16-$E16)</f>
        <v>0</v>
      </c>
      <c r="K16" s="90">
        <f aca="true" t="shared" si="9" ref="K16:L20">IF($L$5="","",G16)</f>
      </c>
      <c r="L16" s="109">
        <f t="shared" si="9"/>
      </c>
      <c r="M16" s="137"/>
      <c r="N16" s="130"/>
      <c r="O16" s="109">
        <f>IF(AND(F16&lt;&gt;"",M16="",N16&lt;&gt;""),F16*N16,IF(AND($C16&lt;&gt;"",F16="",M16="",N16&lt;&gt;""),$C16*N16,M16*N16))</f>
        <v>0</v>
      </c>
      <c r="P16" s="88" t="e">
        <f>IF($O16-$L16&lt;=0,"",$O16-$L16)</f>
        <v>#VALUE!</v>
      </c>
      <c r="Q16" s="87" t="e">
        <f>IF($O16-$L16&gt;0,"",$O16-$L16)</f>
        <v>#VALUE!</v>
      </c>
      <c r="R16" s="52"/>
    </row>
    <row r="17" spans="1:18" ht="16.5" customHeight="1">
      <c r="A17" s="85" t="s">
        <v>8</v>
      </c>
      <c r="B17" s="131"/>
      <c r="C17" s="132"/>
      <c r="D17" s="133"/>
      <c r="E17" s="91">
        <f>$C17*D17</f>
        <v>0</v>
      </c>
      <c r="F17" s="138"/>
      <c r="G17" s="133"/>
      <c r="H17" s="91">
        <f>IF(AND($C17&lt;&gt;"",F17="",G17&lt;&gt;""),$C17*G17,F17*G17)</f>
        <v>0</v>
      </c>
      <c r="I17" s="92">
        <f>IF($H17-$E17&lt;=0,"",$H17-$E17)</f>
      </c>
      <c r="J17" s="93">
        <f>IF($H17-$E17&gt;0,"",$H17-$E17)</f>
        <v>0</v>
      </c>
      <c r="K17" s="94">
        <f t="shared" si="9"/>
      </c>
      <c r="L17" s="95">
        <f t="shared" si="9"/>
      </c>
      <c r="M17" s="138"/>
      <c r="N17" s="133"/>
      <c r="O17" s="95">
        <f>IF(AND(F17&lt;&gt;"",M17="",N17&lt;&gt;""),F17*N17,IF(AND($C17&lt;&gt;"",F17="",M17="",N17&lt;&gt;""),$C17*N17,M17*N17))</f>
        <v>0</v>
      </c>
      <c r="P17" s="92" t="e">
        <f>IF($O17-$L17&lt;=0,"",$O17-$L17)</f>
        <v>#VALUE!</v>
      </c>
      <c r="Q17" s="96" t="e">
        <f>IF($O17-$L17&gt;0,"",$O17-$L17)</f>
        <v>#VALUE!</v>
      </c>
      <c r="R17" s="52"/>
    </row>
    <row r="18" spans="1:18" ht="16.5" customHeight="1">
      <c r="A18" s="85" t="s">
        <v>9</v>
      </c>
      <c r="B18" s="131"/>
      <c r="C18" s="132"/>
      <c r="D18" s="133"/>
      <c r="E18" s="91">
        <f>$C18*D18</f>
        <v>0</v>
      </c>
      <c r="F18" s="138"/>
      <c r="G18" s="133"/>
      <c r="H18" s="91">
        <f>IF(AND($C18&lt;&gt;"",F18="",G18&lt;&gt;""),$C18*G18,F18*G18)</f>
        <v>0</v>
      </c>
      <c r="I18" s="92">
        <f>IF($H18-$E18&lt;=0,"",$H18-$E18)</f>
      </c>
      <c r="J18" s="93">
        <f>IF($H18-$E18&gt;0,"",$H18-$E18)</f>
        <v>0</v>
      </c>
      <c r="K18" s="94">
        <f t="shared" si="9"/>
      </c>
      <c r="L18" s="95">
        <f t="shared" si="9"/>
      </c>
      <c r="M18" s="138"/>
      <c r="N18" s="133"/>
      <c r="O18" s="95">
        <f>IF(AND(F18&lt;&gt;"",M18="",N18&lt;&gt;""),F18*N18,IF(AND($C18&lt;&gt;"",F18="",M18="",N18&lt;&gt;""),$C18*N18,M18*N18))</f>
        <v>0</v>
      </c>
      <c r="P18" s="92" t="e">
        <f>IF($O18-$L18&lt;=0,"",$O18-$L18)</f>
        <v>#VALUE!</v>
      </c>
      <c r="Q18" s="96" t="e">
        <f>IF($O18-$L18&gt;0,"",$O18-$L18)</f>
        <v>#VALUE!</v>
      </c>
      <c r="R18" s="52"/>
    </row>
    <row r="19" spans="1:18" ht="16.5" customHeight="1">
      <c r="A19" s="85" t="s">
        <v>10</v>
      </c>
      <c r="B19" s="131"/>
      <c r="C19" s="132"/>
      <c r="D19" s="133"/>
      <c r="E19" s="91">
        <f>$C19*D19</f>
        <v>0</v>
      </c>
      <c r="F19" s="138"/>
      <c r="G19" s="133"/>
      <c r="H19" s="91">
        <f>IF(AND($C19&lt;&gt;"",F19="",G19&lt;&gt;""),$C19*G19,F19*G19)</f>
        <v>0</v>
      </c>
      <c r="I19" s="92">
        <f>IF($H19-$E19&lt;=0,"",$H19-$E19)</f>
      </c>
      <c r="J19" s="93">
        <f>IF($H19-$E19&gt;0,"",$H19-$E19)</f>
        <v>0</v>
      </c>
      <c r="K19" s="94">
        <f t="shared" si="9"/>
      </c>
      <c r="L19" s="95">
        <f t="shared" si="9"/>
      </c>
      <c r="M19" s="138"/>
      <c r="N19" s="133"/>
      <c r="O19" s="95">
        <f>IF(AND(F19&lt;&gt;"",M19="",N19&lt;&gt;""),F19*N19,IF(AND($C19&lt;&gt;"",F19="",M19="",N19&lt;&gt;""),$C19*N19,M19*N19))</f>
        <v>0</v>
      </c>
      <c r="P19" s="92" t="e">
        <f>IF($O19-$L19&lt;=0,"",$O19-$L19)</f>
        <v>#VALUE!</v>
      </c>
      <c r="Q19" s="96" t="e">
        <f>IF($O19-$L19&gt;0,"",$O19-$L19)</f>
        <v>#VALUE!</v>
      </c>
      <c r="R19" s="52"/>
    </row>
    <row r="20" spans="1:18" ht="16.5" customHeight="1">
      <c r="A20" s="85" t="s">
        <v>11</v>
      </c>
      <c r="B20" s="134"/>
      <c r="C20" s="135"/>
      <c r="D20" s="136"/>
      <c r="E20" s="97">
        <f>$C20*D20</f>
        <v>0</v>
      </c>
      <c r="F20" s="139"/>
      <c r="G20" s="136"/>
      <c r="H20" s="97">
        <f>IF(AND($C20&lt;&gt;"",F20="",G20&lt;&gt;""),$C20*G20,F20*G20)</f>
        <v>0</v>
      </c>
      <c r="I20" s="98">
        <f>IF($H20-$E20&lt;=0,"",$H20-$E20)</f>
      </c>
      <c r="J20" s="99">
        <f>IF($H20-$E20&gt;0,"",$H20-$E20)</f>
        <v>0</v>
      </c>
      <c r="K20" s="100">
        <f t="shared" si="9"/>
      </c>
      <c r="L20" s="101">
        <f t="shared" si="9"/>
      </c>
      <c r="M20" s="139"/>
      <c r="N20" s="136"/>
      <c r="O20" s="101">
        <f>IF(AND(F20&lt;&gt;"",M20="",N20&lt;&gt;""),F20*N20,IF(AND($C20&lt;&gt;"",F20="",M20="",N20&lt;&gt;""),$C20*N20,M20*N20))</f>
        <v>0</v>
      </c>
      <c r="P20" s="98" t="e">
        <f>IF($O20-$L20&lt;=0,"",$O20-$L20)</f>
        <v>#VALUE!</v>
      </c>
      <c r="Q20" s="102" t="e">
        <f>IF($O20-$L20&gt;0,"",$O20-$L20)</f>
        <v>#VALUE!</v>
      </c>
      <c r="R20" s="52"/>
    </row>
    <row r="21" spans="1:18" ht="16.5" customHeight="1">
      <c r="A21" s="103" t="str">
        <f>"Summe "&amp;A15</f>
        <v>Summe SAATGUT</v>
      </c>
      <c r="B21" s="104"/>
      <c r="C21" s="104"/>
      <c r="D21" s="105"/>
      <c r="E21" s="106">
        <f>SUM(E16:E20)</f>
        <v>0</v>
      </c>
      <c r="F21" s="377"/>
      <c r="G21" s="378"/>
      <c r="H21" s="106">
        <f>SUM(H16:H20)</f>
        <v>0</v>
      </c>
      <c r="I21" s="106">
        <f>SUM(I16:I20)</f>
        <v>0</v>
      </c>
      <c r="J21" s="107">
        <f>SUM(J16:J20)</f>
        <v>0</v>
      </c>
      <c r="K21" s="108"/>
      <c r="L21" s="106">
        <f>SUM(L16:L20)</f>
        <v>0</v>
      </c>
      <c r="M21" s="377"/>
      <c r="N21" s="378"/>
      <c r="O21" s="106">
        <f>SUM(O16:O20)</f>
        <v>0</v>
      </c>
      <c r="P21" s="106" t="e">
        <f>SUM(P16:P20)</f>
        <v>#VALUE!</v>
      </c>
      <c r="Q21" s="106" t="e">
        <f>SUM(Q16:Q20)</f>
        <v>#VALUE!</v>
      </c>
      <c r="R21" s="52"/>
    </row>
    <row r="22" spans="1:18" ht="16.5" customHeight="1">
      <c r="A22" s="140" t="s">
        <v>67</v>
      </c>
      <c r="B22" s="83"/>
      <c r="C22" s="83"/>
      <c r="D22" s="83"/>
      <c r="E22" s="339"/>
      <c r="F22" s="83"/>
      <c r="G22" s="83"/>
      <c r="H22" s="339"/>
      <c r="I22" s="83"/>
      <c r="J22" s="83"/>
      <c r="K22" s="83"/>
      <c r="L22" s="83"/>
      <c r="M22" s="83"/>
      <c r="N22" s="83"/>
      <c r="O22" s="83"/>
      <c r="P22" s="83"/>
      <c r="Q22" s="84"/>
      <c r="R22" s="52"/>
    </row>
    <row r="23" spans="1:18" ht="16.5" customHeight="1">
      <c r="A23" s="85" t="s">
        <v>7</v>
      </c>
      <c r="B23" s="128"/>
      <c r="C23" s="129"/>
      <c r="D23" s="130"/>
      <c r="E23" s="86">
        <f>$C23*D23</f>
        <v>0</v>
      </c>
      <c r="F23" s="137"/>
      <c r="G23" s="130"/>
      <c r="H23" s="86">
        <f>IF(AND($C23&lt;&gt;"",F23="",G23&lt;&gt;""),$C23*G23,F23*G23)</f>
        <v>0</v>
      </c>
      <c r="I23" s="88">
        <f>IF($H23-$E23&lt;=0,"",$H23-$E23)</f>
      </c>
      <c r="J23" s="89">
        <f>IF($H23-$E23&gt;0,"",$H23-$E23)</f>
        <v>0</v>
      </c>
      <c r="K23" s="90">
        <f aca="true" t="shared" si="10" ref="K23:L25">IF($L$5="","",G23)</f>
      </c>
      <c r="L23" s="109">
        <f t="shared" si="10"/>
      </c>
      <c r="M23" s="137"/>
      <c r="N23" s="130"/>
      <c r="O23" s="109">
        <f>IF(AND(F23&lt;&gt;"",M23="",N23&lt;&gt;""),F23*N23,IF(AND($C23&lt;&gt;"",F23="",M23="",N23&lt;&gt;""),$C23*N23,M23*N23))</f>
        <v>0</v>
      </c>
      <c r="P23" s="88" t="e">
        <f>IF($O23-$L23&lt;=0,"",$O23-$L23)</f>
        <v>#VALUE!</v>
      </c>
      <c r="Q23" s="87" t="e">
        <f>IF($O23-$L23&gt;0,"",$O23-$L23)</f>
        <v>#VALUE!</v>
      </c>
      <c r="R23" s="52"/>
    </row>
    <row r="24" spans="1:18" ht="16.5" customHeight="1">
      <c r="A24" s="85" t="s">
        <v>8</v>
      </c>
      <c r="B24" s="131"/>
      <c r="C24" s="132"/>
      <c r="D24" s="133"/>
      <c r="E24" s="91">
        <f>$C24*D24</f>
        <v>0</v>
      </c>
      <c r="F24" s="138"/>
      <c r="G24" s="133"/>
      <c r="H24" s="91">
        <f>IF(AND($C24&lt;&gt;"",F24="",G24&lt;&gt;""),$C24*G24,F24*G24)</f>
        <v>0</v>
      </c>
      <c r="I24" s="92">
        <f>IF($H24-$E24&lt;=0,"",$H24-$E24)</f>
      </c>
      <c r="J24" s="93">
        <f>IF($H24-$E24&gt;0,"",$H24-$E24)</f>
        <v>0</v>
      </c>
      <c r="K24" s="94">
        <f t="shared" si="10"/>
      </c>
      <c r="L24" s="95">
        <f t="shared" si="10"/>
      </c>
      <c r="M24" s="138"/>
      <c r="N24" s="133"/>
      <c r="O24" s="95">
        <f>IF(AND(F24&lt;&gt;"",M24="",N24&lt;&gt;""),F24*N24,IF(AND($C24&lt;&gt;"",F24="",M24="",N24&lt;&gt;""),$C24*N24,M24*N24))</f>
        <v>0</v>
      </c>
      <c r="P24" s="92" t="e">
        <f>IF($O24-$L24&lt;=0,"",$O24-$L24)</f>
        <v>#VALUE!</v>
      </c>
      <c r="Q24" s="96" t="e">
        <f>IF($O24-$L24&gt;0,"",$O24-$L24)</f>
        <v>#VALUE!</v>
      </c>
      <c r="R24" s="52"/>
    </row>
    <row r="25" spans="1:18" ht="16.5" customHeight="1">
      <c r="A25" s="85" t="s">
        <v>9</v>
      </c>
      <c r="B25" s="134"/>
      <c r="C25" s="135"/>
      <c r="D25" s="136"/>
      <c r="E25" s="97">
        <f>$C25*D25</f>
        <v>0</v>
      </c>
      <c r="F25" s="139"/>
      <c r="G25" s="136"/>
      <c r="H25" s="97">
        <f>IF(AND($C25&lt;&gt;"",F25="",G25&lt;&gt;""),$C25*G25,F25*G25)</f>
        <v>0</v>
      </c>
      <c r="I25" s="98">
        <f>IF($H25-$E25&lt;=0,"",$H25-$E25)</f>
      </c>
      <c r="J25" s="99">
        <f>IF($H25-$E25&gt;0,"",$H25-$E25)</f>
        <v>0</v>
      </c>
      <c r="K25" s="100">
        <f t="shared" si="10"/>
      </c>
      <c r="L25" s="101">
        <f t="shared" si="10"/>
      </c>
      <c r="M25" s="139"/>
      <c r="N25" s="136"/>
      <c r="O25" s="101">
        <f>IF(AND(F25&lt;&gt;"",M25="",N25&lt;&gt;""),F25*N25,IF(AND($C25&lt;&gt;"",F25="",M25="",N25&lt;&gt;""),$C25*N25,M25*N25))</f>
        <v>0</v>
      </c>
      <c r="P25" s="98" t="e">
        <f>IF($O25-$L25&lt;=0,"",$O25-$L25)</f>
        <v>#VALUE!</v>
      </c>
      <c r="Q25" s="102" t="e">
        <f>IF($O25-$L25&gt;0,"",$O25-$L25)</f>
        <v>#VALUE!</v>
      </c>
      <c r="R25" s="52"/>
    </row>
    <row r="26" spans="1:18" ht="16.5" customHeight="1">
      <c r="A26" s="103" t="str">
        <f>"Summe "&amp;A22</f>
        <v>Summe DÜNGEMITTEL</v>
      </c>
      <c r="B26" s="104"/>
      <c r="C26" s="104"/>
      <c r="D26" s="105"/>
      <c r="E26" s="106">
        <f>SUM(E23:E25)</f>
        <v>0</v>
      </c>
      <c r="F26" s="377"/>
      <c r="G26" s="378"/>
      <c r="H26" s="106">
        <f>SUM(H23:H25)</f>
        <v>0</v>
      </c>
      <c r="I26" s="106">
        <f>SUM(I23:I25)</f>
        <v>0</v>
      </c>
      <c r="J26" s="107">
        <f>SUM(J23:J25)</f>
        <v>0</v>
      </c>
      <c r="K26" s="108"/>
      <c r="L26" s="106">
        <f>SUM(L23:L25)</f>
        <v>0</v>
      </c>
      <c r="M26" s="377"/>
      <c r="N26" s="378"/>
      <c r="O26" s="106">
        <f>SUM(O23:O25)</f>
        <v>0</v>
      </c>
      <c r="P26" s="106" t="e">
        <f>SUM(P23:P25)</f>
        <v>#VALUE!</v>
      </c>
      <c r="Q26" s="106" t="e">
        <f>SUM(Q23:Q25)</f>
        <v>#VALUE!</v>
      </c>
      <c r="R26" s="52"/>
    </row>
    <row r="27" spans="1:18" ht="16.5" customHeight="1">
      <c r="A27" s="140" t="s">
        <v>192</v>
      </c>
      <c r="B27" s="83"/>
      <c r="C27" s="83"/>
      <c r="D27" s="83"/>
      <c r="E27" s="339"/>
      <c r="F27" s="83"/>
      <c r="G27" s="83"/>
      <c r="H27" s="339"/>
      <c r="I27" s="83"/>
      <c r="J27" s="83"/>
      <c r="K27" s="83"/>
      <c r="L27" s="83"/>
      <c r="M27" s="83"/>
      <c r="N27" s="83"/>
      <c r="O27" s="83"/>
      <c r="P27" s="83"/>
      <c r="Q27" s="84"/>
      <c r="R27" s="52"/>
    </row>
    <row r="28" spans="1:18" ht="16.5" customHeight="1">
      <c r="A28" s="85" t="s">
        <v>7</v>
      </c>
      <c r="B28" s="128"/>
      <c r="C28" s="129"/>
      <c r="D28" s="130"/>
      <c r="E28" s="86">
        <f>$C28*D28</f>
        <v>0</v>
      </c>
      <c r="F28" s="137"/>
      <c r="G28" s="130"/>
      <c r="H28" s="86">
        <f>IF(AND($C28&lt;&gt;"",F28="",G28&lt;&gt;""),$C28*G28,F28*G28)</f>
        <v>0</v>
      </c>
      <c r="I28" s="88">
        <f>IF($H28-$E28&lt;=0,"",$H28-$E28)</f>
      </c>
      <c r="J28" s="89">
        <f>IF($H28-$E28&gt;0,"",$H28-$E28)</f>
        <v>0</v>
      </c>
      <c r="K28" s="90">
        <f>IF($L$5="","",G28)</f>
      </c>
      <c r="L28" s="109">
        <f>IF($L$5="","",H28)</f>
      </c>
      <c r="M28" s="137"/>
      <c r="N28" s="130"/>
      <c r="O28" s="109">
        <f>IF(AND(F28&lt;&gt;"",M28="",N28&lt;&gt;""),F28*N28,IF(AND($C28&lt;&gt;"",F28="",M28="",N28&lt;&gt;""),$C28*N28,M28*N28))</f>
        <v>0</v>
      </c>
      <c r="P28" s="88" t="e">
        <f>IF($O28-$L28&lt;=0,"",$O28-$L28)</f>
        <v>#VALUE!</v>
      </c>
      <c r="Q28" s="87" t="e">
        <f>IF($O28-$L28&gt;0,"",$O28-$L28)</f>
        <v>#VALUE!</v>
      </c>
      <c r="R28" s="52"/>
    </row>
    <row r="29" spans="1:18" ht="16.5" customHeight="1">
      <c r="A29" s="85" t="s">
        <v>8</v>
      </c>
      <c r="B29" s="141"/>
      <c r="C29" s="142"/>
      <c r="D29" s="143"/>
      <c r="E29" s="110">
        <f>$C29*D29</f>
        <v>0</v>
      </c>
      <c r="F29" s="144"/>
      <c r="G29" s="143"/>
      <c r="H29" s="110">
        <f>IF(AND($C29&lt;&gt;"",F29="",G29&lt;&gt;""),$C29*G29,F29*G29)</f>
        <v>0</v>
      </c>
      <c r="I29" s="111">
        <f>IF($H29-$E29&lt;=0,"",$H29-$E29)</f>
      </c>
      <c r="J29" s="112">
        <f>IF($H29-$E29&gt;0,"",$H29-$E29)</f>
        <v>0</v>
      </c>
      <c r="K29" s="113">
        <f>IF($L$5="","",G29)</f>
      </c>
      <c r="L29" s="114">
        <f>IF($L$5="","",H29)</f>
      </c>
      <c r="M29" s="144"/>
      <c r="N29" s="143"/>
      <c r="O29" s="114">
        <f>IF(AND(F29&lt;&gt;"",M29="",N29&lt;&gt;""),F29*N29,IF(AND($C29&lt;&gt;"",F29="",M29="",N29&lt;&gt;""),$C29*N29,M29*N29))</f>
        <v>0</v>
      </c>
      <c r="P29" s="111" t="e">
        <f>IF($O29-$L29&lt;=0,"",$O29-$L29)</f>
        <v>#VALUE!</v>
      </c>
      <c r="Q29" s="115" t="e">
        <f>IF($O29-$L29&gt;0,"",$O29-$L29)</f>
        <v>#VALUE!</v>
      </c>
      <c r="R29" s="52"/>
    </row>
    <row r="30" spans="1:18" ht="16.5" customHeight="1">
      <c r="A30" s="103" t="str">
        <f>"Summe "&amp;A27</f>
        <v>Summe TREIBSTOFFE &amp; SCHMIERMITTEL</v>
      </c>
      <c r="B30" s="104"/>
      <c r="C30" s="104"/>
      <c r="D30" s="105"/>
      <c r="E30" s="106">
        <f>SUM(E28:E29)</f>
        <v>0</v>
      </c>
      <c r="F30" s="377"/>
      <c r="G30" s="378"/>
      <c r="H30" s="106">
        <f>SUM(H28:H29)</f>
        <v>0</v>
      </c>
      <c r="I30" s="106">
        <f>SUM(I28:I29)</f>
        <v>0</v>
      </c>
      <c r="J30" s="107">
        <f>SUM(J28:J29)</f>
        <v>0</v>
      </c>
      <c r="K30" s="108"/>
      <c r="L30" s="106">
        <f>SUM(L28:L29)</f>
        <v>0</v>
      </c>
      <c r="M30" s="377"/>
      <c r="N30" s="378"/>
      <c r="O30" s="106">
        <f>SUM(O28:O29)</f>
        <v>0</v>
      </c>
      <c r="P30" s="106" t="e">
        <f>SUM(P28:P29)</f>
        <v>#VALUE!</v>
      </c>
      <c r="Q30" s="106" t="e">
        <f>SUM(Q28:Q29)</f>
        <v>#VALUE!</v>
      </c>
      <c r="R30" s="52"/>
    </row>
    <row r="31" spans="1:18" ht="16.5" customHeight="1">
      <c r="A31" s="140"/>
      <c r="B31" s="83"/>
      <c r="C31" s="83"/>
      <c r="D31" s="83"/>
      <c r="E31" s="339"/>
      <c r="F31" s="83"/>
      <c r="G31" s="83"/>
      <c r="H31" s="339"/>
      <c r="I31" s="83"/>
      <c r="J31" s="83"/>
      <c r="K31" s="83"/>
      <c r="L31" s="83"/>
      <c r="M31" s="83"/>
      <c r="N31" s="83"/>
      <c r="O31" s="83"/>
      <c r="P31" s="83"/>
      <c r="Q31" s="84"/>
      <c r="R31" s="52"/>
    </row>
    <row r="32" spans="1:18" ht="16.5" customHeight="1">
      <c r="A32" s="85" t="s">
        <v>7</v>
      </c>
      <c r="B32" s="128"/>
      <c r="C32" s="129"/>
      <c r="D32" s="130"/>
      <c r="E32" s="86">
        <f>$C32*D32</f>
        <v>0</v>
      </c>
      <c r="F32" s="137"/>
      <c r="G32" s="130"/>
      <c r="H32" s="86">
        <f>IF(AND($C32&lt;&gt;"",F32="",G32&lt;&gt;""),$C32*G32,F32*G32)</f>
        <v>0</v>
      </c>
      <c r="I32" s="88">
        <f>IF($H32-$E32&lt;=0,"",$H32-$E32)</f>
      </c>
      <c r="J32" s="89">
        <f>IF($H32-$E32&gt;0,"",$H32-$E32)</f>
        <v>0</v>
      </c>
      <c r="K32" s="90">
        <f>IF($L$5="","",G32)</f>
      </c>
      <c r="L32" s="109">
        <f>IF($L$5="","",H32)</f>
      </c>
      <c r="M32" s="137"/>
      <c r="N32" s="130"/>
      <c r="O32" s="109">
        <f>IF(AND(F32&lt;&gt;"",M32="",N32&lt;&gt;""),F32*N32,IF(AND($C32&lt;&gt;"",F32="",M32="",N32&lt;&gt;""),$C32*N32,M32*N32))</f>
        <v>0</v>
      </c>
      <c r="P32" s="88" t="e">
        <f>IF($O32-$L32&lt;=0,"",$O32-$L32)</f>
        <v>#VALUE!</v>
      </c>
      <c r="Q32" s="87" t="e">
        <f>IF($O32-$L32&gt;0,"",$O32-$L32)</f>
        <v>#VALUE!</v>
      </c>
      <c r="R32" s="52"/>
    </row>
    <row r="33" spans="1:18" ht="16.5" customHeight="1">
      <c r="A33" s="85" t="s">
        <v>8</v>
      </c>
      <c r="B33" s="141"/>
      <c r="C33" s="142"/>
      <c r="D33" s="143"/>
      <c r="E33" s="110">
        <f>$C33*D33</f>
        <v>0</v>
      </c>
      <c r="F33" s="144"/>
      <c r="G33" s="143"/>
      <c r="H33" s="110">
        <f>IF(AND($C33&lt;&gt;"",F33="",G33&lt;&gt;""),$C33*G33,F33*G33)</f>
        <v>0</v>
      </c>
      <c r="I33" s="111">
        <f>IF($H33-$E33&lt;=0,"",$H33-$E33)</f>
      </c>
      <c r="J33" s="112">
        <f>IF($H33-$E33&gt;0,"",$H33-$E33)</f>
        <v>0</v>
      </c>
      <c r="K33" s="113">
        <f>IF($L$5="","",G33)</f>
      </c>
      <c r="L33" s="114">
        <f>IF($L$5="","",H33)</f>
      </c>
      <c r="M33" s="144"/>
      <c r="N33" s="143"/>
      <c r="O33" s="114">
        <f>IF(AND(F33&lt;&gt;"",M33="",N33&lt;&gt;""),F33*N33,IF(AND($C33&lt;&gt;"",F33="",M33="",N33&lt;&gt;""),$C33*N33,M33*N33))</f>
        <v>0</v>
      </c>
      <c r="P33" s="111" t="e">
        <f>IF($O33-$L33&lt;=0,"",$O33-$L33)</f>
        <v>#VALUE!</v>
      </c>
      <c r="Q33" s="115" t="e">
        <f>IF($O33-$L33&gt;0,"",$O33-$L33)</f>
        <v>#VALUE!</v>
      </c>
      <c r="R33" s="52"/>
    </row>
    <row r="34" spans="1:18" ht="16.5" customHeight="1" thickBot="1">
      <c r="A34" s="103" t="str">
        <f>"Summe "&amp;A31</f>
        <v>Summe </v>
      </c>
      <c r="B34" s="104"/>
      <c r="C34" s="104"/>
      <c r="D34" s="105"/>
      <c r="E34" s="116">
        <f>SUM(E32:E33)</f>
        <v>0</v>
      </c>
      <c r="F34" s="377"/>
      <c r="G34" s="378"/>
      <c r="H34" s="116">
        <f>SUM(H32:H33)</f>
        <v>0</v>
      </c>
      <c r="I34" s="106">
        <f>SUM(I32:I33)</f>
        <v>0</v>
      </c>
      <c r="J34" s="107">
        <f>SUM(J32:J33)</f>
        <v>0</v>
      </c>
      <c r="K34" s="108"/>
      <c r="L34" s="116">
        <f>SUM(L32:L33)</f>
        <v>0</v>
      </c>
      <c r="M34" s="377"/>
      <c r="N34" s="378"/>
      <c r="O34" s="116">
        <f>SUM(O32:O33)</f>
        <v>0</v>
      </c>
      <c r="P34" s="106" t="e">
        <f>SUM(P32:P33)</f>
        <v>#VALUE!</v>
      </c>
      <c r="Q34" s="106" t="e">
        <f>SUM(Q32:Q33)</f>
        <v>#VALUE!</v>
      </c>
      <c r="R34" s="52"/>
    </row>
    <row r="35" spans="1:18" ht="16.5" customHeight="1" thickBot="1">
      <c r="A35" s="117" t="s">
        <v>191</v>
      </c>
      <c r="B35" s="118"/>
      <c r="C35" s="118"/>
      <c r="D35" s="119"/>
      <c r="E35" s="120">
        <f>SUM(E14,E21,E26,E30,E34)</f>
        <v>0</v>
      </c>
      <c r="F35" s="379"/>
      <c r="G35" s="380"/>
      <c r="H35" s="120">
        <f>SUM(H14,H21,H26,H30,H34)</f>
        <v>0</v>
      </c>
      <c r="I35" s="121"/>
      <c r="J35" s="122"/>
      <c r="K35" s="123"/>
      <c r="L35" s="120">
        <f>SUM(L14,L21,L26,L30,L34)</f>
        <v>0</v>
      </c>
      <c r="M35" s="379"/>
      <c r="N35" s="380"/>
      <c r="O35" s="120">
        <f>SUM(O14,O21,O26,O30,O34)</f>
        <v>0</v>
      </c>
      <c r="P35" s="124"/>
      <c r="Q35" s="125"/>
      <c r="R35" s="52"/>
    </row>
    <row r="36" spans="8:18" ht="17.25" thickBot="1" thickTop="1">
      <c r="H36" s="126" t="s">
        <v>182</v>
      </c>
      <c r="I36" s="127">
        <f>IF(H35-E35&lt;=0,"",H35-E35)</f>
      </c>
      <c r="J36" s="127">
        <f>IF(H35-E35&gt;=0,"",H35-E35)</f>
      </c>
      <c r="P36" s="127">
        <f>IF(O35-L35&lt;=0,"",O35-L35)</f>
      </c>
      <c r="Q36" s="127">
        <f>IF(O35-L35&gt;=0,"",O35-L35)</f>
      </c>
      <c r="R36" s="52"/>
    </row>
    <row r="37" spans="1:18" ht="15.75" thickTop="1">
      <c r="A37" s="52"/>
      <c r="B37" s="52"/>
      <c r="C37" s="52"/>
      <c r="D37" s="52"/>
      <c r="E37" s="52"/>
      <c r="F37" s="52"/>
      <c r="G37" s="52"/>
      <c r="H37" s="52"/>
      <c r="I37" s="52"/>
      <c r="J37" s="52"/>
      <c r="K37" s="52"/>
      <c r="L37" s="52"/>
      <c r="M37" s="52"/>
      <c r="N37" s="52"/>
      <c r="O37" s="52"/>
      <c r="P37" s="52"/>
      <c r="Q37" s="52"/>
      <c r="R37" s="52"/>
    </row>
    <row r="38" ht="15" customHeight="1" hidden="1"/>
    <row r="39" ht="15" customHeight="1" hidden="1"/>
    <row r="40" ht="15" hidden="1"/>
    <row r="41" ht="15" hidden="1"/>
    <row r="42" ht="15" hidden="1"/>
    <row r="43" ht="15" hidden="1"/>
  </sheetData>
  <sheetProtection sheet="1" objects="1" scenarios="1"/>
  <mergeCells count="12">
    <mergeCell ref="M21:N21"/>
    <mergeCell ref="M14:N14"/>
    <mergeCell ref="F21:G21"/>
    <mergeCell ref="F14:G14"/>
    <mergeCell ref="M35:N35"/>
    <mergeCell ref="F35:G35"/>
    <mergeCell ref="M26:N26"/>
    <mergeCell ref="F26:G26"/>
    <mergeCell ref="M34:N34"/>
    <mergeCell ref="F34:G34"/>
    <mergeCell ref="M30:N30"/>
    <mergeCell ref="F30:G30"/>
  </mergeCells>
  <printOptions/>
  <pageMargins left="0.5905511811023623" right="0.5905511811023623" top="0.5905511811023623" bottom="0.7874015748031497" header="0" footer="0.3937007874015748"/>
  <pageSetup blackAndWhite="1" fitToHeight="1" fitToWidth="1" horizontalDpi="600" verticalDpi="600" orientation="landscape" paperSize="9" scale="79" r:id="rId1"/>
  <headerFooter alignWithMargins="0">
    <oddFooter>&amp;L&amp;"Arial,Kursiv"&amp;8© Wolfgang Harasleben&amp;R&amp;"Arial,Kursiv"&amp;8&amp;D - &amp;T</oddFooter>
  </headerFooter>
</worksheet>
</file>

<file path=xl/worksheets/sheet7.xml><?xml version="1.0" encoding="utf-8"?>
<worksheet xmlns="http://schemas.openxmlformats.org/spreadsheetml/2006/main" xmlns:r="http://schemas.openxmlformats.org/officeDocument/2006/relationships">
  <sheetPr>
    <tabColor indexed="17"/>
    <pageSetUpPr fitToPage="1"/>
  </sheetPr>
  <dimension ref="A1:R35"/>
  <sheetViews>
    <sheetView showGridLines="0" showRowColHeaders="0" showZeros="0" zoomScale="78" zoomScaleNormal="78" workbookViewId="0" topLeftCell="A1">
      <pane ySplit="7230" topLeftCell="BM33" activePane="topLeft" state="split"/>
      <selection pane="topLeft" activeCell="B7" sqref="B7"/>
      <selection pane="bottomLeft" activeCell="I34" sqref="I34"/>
    </sheetView>
  </sheetViews>
  <sheetFormatPr defaultColWidth="11.5546875" defaultRowHeight="15" zeroHeight="1"/>
  <cols>
    <col min="1" max="1" width="2.3359375" style="51" customWidth="1"/>
    <col min="2" max="2" width="20.77734375" style="51" customWidth="1"/>
    <col min="3" max="3" width="10.77734375" style="51" customWidth="1"/>
    <col min="4" max="4" width="4.77734375" style="51" customWidth="1"/>
    <col min="5" max="6" width="8.77734375" style="51" customWidth="1"/>
    <col min="7" max="7" width="4.77734375" style="51" customWidth="1"/>
    <col min="8" max="10" width="8.77734375" style="51" customWidth="1"/>
    <col min="11" max="11" width="4.77734375" style="51" customWidth="1"/>
    <col min="12" max="13" width="8.77734375" style="51" customWidth="1"/>
    <col min="14" max="14" width="4.77734375" style="51" customWidth="1"/>
    <col min="15" max="17" width="8.77734375" style="51" customWidth="1"/>
    <col min="18" max="18" width="2.77734375" style="51" customWidth="1"/>
    <col min="19" max="16384" width="0" style="51" hidden="1" customWidth="1"/>
  </cols>
  <sheetData>
    <row r="1" spans="1:18" ht="24.75">
      <c r="A1" s="50" t="s">
        <v>90</v>
      </c>
      <c r="C1" s="50"/>
      <c r="R1" s="52"/>
    </row>
    <row r="2" ht="24.75" customHeight="1">
      <c r="R2" s="52"/>
    </row>
    <row r="3" spans="1:18" ht="12.75" customHeight="1">
      <c r="A3" s="53" t="s">
        <v>193</v>
      </c>
      <c r="B3" s="54"/>
      <c r="C3" s="55"/>
      <c r="D3" s="56" t="s">
        <v>170</v>
      </c>
      <c r="E3" s="57" t="s">
        <v>179</v>
      </c>
      <c r="F3" s="58" t="s">
        <v>223</v>
      </c>
      <c r="G3" s="56" t="s">
        <v>170</v>
      </c>
      <c r="H3" s="59" t="s">
        <v>179</v>
      </c>
      <c r="I3" s="60" t="s">
        <v>35</v>
      </c>
      <c r="J3" s="61"/>
      <c r="K3" s="56" t="s">
        <v>170</v>
      </c>
      <c r="L3" s="57" t="s">
        <v>179</v>
      </c>
      <c r="M3" s="58" t="s">
        <v>223</v>
      </c>
      <c r="N3" s="56" t="s">
        <v>170</v>
      </c>
      <c r="O3" s="59" t="s">
        <v>179</v>
      </c>
      <c r="P3" s="60" t="s">
        <v>35</v>
      </c>
      <c r="Q3" s="62"/>
      <c r="R3" s="52"/>
    </row>
    <row r="4" spans="1:18" ht="12.75" customHeight="1">
      <c r="A4" s="63" t="s">
        <v>194</v>
      </c>
      <c r="B4" s="64"/>
      <c r="C4" s="65" t="s">
        <v>183</v>
      </c>
      <c r="D4" s="66"/>
      <c r="E4" s="67">
        <f>IF(OR(Betrieb!D12="",Betrieb!E12=""),"",Betrieb!D12&amp;". "&amp;Betrieb!E12&amp;".")</f>
      </c>
      <c r="F4" s="66"/>
      <c r="G4" s="66"/>
      <c r="H4" s="66">
        <f>IF(OR(Betrieb!G12="",Betrieb!H12=""),"",Betrieb!G12&amp;". "&amp;Betrieb!H12&amp;".")</f>
      </c>
      <c r="I4" s="68" t="s">
        <v>188</v>
      </c>
      <c r="J4" s="69" t="s">
        <v>187</v>
      </c>
      <c r="K4" s="70"/>
      <c r="L4" s="67">
        <f>IF(E4="","",E4)</f>
      </c>
      <c r="M4" s="70"/>
      <c r="N4" s="70"/>
      <c r="O4" s="67">
        <f>IF(H4="","",H4)</f>
      </c>
      <c r="P4" s="68" t="s">
        <v>188</v>
      </c>
      <c r="Q4" s="72" t="s">
        <v>187</v>
      </c>
      <c r="R4" s="52"/>
    </row>
    <row r="5" spans="1:18" ht="12.75" customHeight="1">
      <c r="A5" s="73" t="s">
        <v>189</v>
      </c>
      <c r="B5" s="74"/>
      <c r="C5" s="75" t="s">
        <v>184</v>
      </c>
      <c r="D5" s="76"/>
      <c r="E5" s="77">
        <f>IF(Betrieb!D14="","",Betrieb!D14)</f>
      </c>
      <c r="F5" s="76"/>
      <c r="G5" s="76"/>
      <c r="H5" s="76">
        <f>IF(E5="","",E5+1)</f>
      </c>
      <c r="I5" s="78" t="s">
        <v>185</v>
      </c>
      <c r="J5" s="79" t="s">
        <v>186</v>
      </c>
      <c r="K5" s="80"/>
      <c r="L5" s="77">
        <f>IF(H5="","",H5)</f>
      </c>
      <c r="M5" s="80"/>
      <c r="N5" s="80"/>
      <c r="O5" s="77">
        <f>IF(L5="","",L5+1)</f>
      </c>
      <c r="P5" s="78" t="s">
        <v>185</v>
      </c>
      <c r="Q5" s="82" t="s">
        <v>186</v>
      </c>
      <c r="R5" s="52"/>
    </row>
    <row r="6" spans="1:18" ht="16.5" customHeight="1">
      <c r="A6" s="140" t="s">
        <v>68</v>
      </c>
      <c r="B6" s="83"/>
      <c r="C6" s="83"/>
      <c r="D6" s="83"/>
      <c r="E6" s="83"/>
      <c r="F6" s="83"/>
      <c r="G6" s="83"/>
      <c r="H6" s="83"/>
      <c r="I6" s="83"/>
      <c r="J6" s="83"/>
      <c r="K6" s="83"/>
      <c r="L6" s="83"/>
      <c r="M6" s="83"/>
      <c r="N6" s="83"/>
      <c r="O6" s="83"/>
      <c r="P6" s="83"/>
      <c r="Q6" s="84"/>
      <c r="R6" s="52"/>
    </row>
    <row r="7" spans="1:18" ht="16.5" customHeight="1">
      <c r="A7" s="85" t="s">
        <v>7</v>
      </c>
      <c r="B7" s="128"/>
      <c r="C7" s="129"/>
      <c r="D7" s="130"/>
      <c r="E7" s="86">
        <f aca="true" t="shared" si="0" ref="E7:E15">$C7*D7</f>
        <v>0</v>
      </c>
      <c r="F7" s="137"/>
      <c r="G7" s="130"/>
      <c r="H7" s="87">
        <f aca="true" t="shared" si="1" ref="H7:H15">IF(AND($C7&lt;&gt;"",F7="",G7&lt;&gt;""),$C7*G7,F7*G7)</f>
        <v>0</v>
      </c>
      <c r="I7" s="88">
        <f aca="true" t="shared" si="2" ref="I7:I15">IF($H7-$E7&lt;=0,"",$H7-$E7)</f>
      </c>
      <c r="J7" s="89">
        <f aca="true" t="shared" si="3" ref="J7:J15">IF($H7-$E7&gt;0,"",$H7-$E7)</f>
        <v>0</v>
      </c>
      <c r="K7" s="90">
        <f aca="true" t="shared" si="4" ref="K7:L15">IF($L$5="","",G7)</f>
      </c>
      <c r="L7" s="86">
        <f t="shared" si="4"/>
      </c>
      <c r="M7" s="137"/>
      <c r="N7" s="130"/>
      <c r="O7" s="87">
        <f aca="true" t="shared" si="5" ref="O7:O15">IF(AND(F7&lt;&gt;"",M7="",N7&lt;&gt;""),F7*N7,IF(AND($C7&lt;&gt;"",F7="",M7="",N7&lt;&gt;""),$C7*N7,M7*N7))</f>
        <v>0</v>
      </c>
      <c r="P7" s="88" t="e">
        <f aca="true" t="shared" si="6" ref="P7:P15">IF($O7-$L7&lt;=0,"",$O7-$L7)</f>
        <v>#VALUE!</v>
      </c>
      <c r="Q7" s="87" t="e">
        <f aca="true" t="shared" si="7" ref="Q7:Q15">IF($O7-$L7&gt;0,"",$O7-$L7)</f>
        <v>#VALUE!</v>
      </c>
      <c r="R7" s="52"/>
    </row>
    <row r="8" spans="1:18" ht="16.5" customHeight="1">
      <c r="A8" s="85" t="s">
        <v>8</v>
      </c>
      <c r="B8" s="131"/>
      <c r="C8" s="132"/>
      <c r="D8" s="133"/>
      <c r="E8" s="91">
        <f t="shared" si="0"/>
        <v>0</v>
      </c>
      <c r="F8" s="138"/>
      <c r="G8" s="133"/>
      <c r="H8" s="91">
        <f t="shared" si="1"/>
        <v>0</v>
      </c>
      <c r="I8" s="92">
        <f t="shared" si="2"/>
      </c>
      <c r="J8" s="93">
        <f t="shared" si="3"/>
        <v>0</v>
      </c>
      <c r="K8" s="94">
        <f t="shared" si="4"/>
      </c>
      <c r="L8" s="95">
        <f t="shared" si="4"/>
      </c>
      <c r="M8" s="138"/>
      <c r="N8" s="133"/>
      <c r="O8" s="95">
        <f t="shared" si="5"/>
        <v>0</v>
      </c>
      <c r="P8" s="92" t="e">
        <f t="shared" si="6"/>
        <v>#VALUE!</v>
      </c>
      <c r="Q8" s="96" t="e">
        <f t="shared" si="7"/>
        <v>#VALUE!</v>
      </c>
      <c r="R8" s="52"/>
    </row>
    <row r="9" spans="1:18" ht="16.5" customHeight="1">
      <c r="A9" s="85" t="s">
        <v>9</v>
      </c>
      <c r="B9" s="131"/>
      <c r="C9" s="132"/>
      <c r="D9" s="133"/>
      <c r="E9" s="91">
        <f t="shared" si="0"/>
        <v>0</v>
      </c>
      <c r="F9" s="138"/>
      <c r="G9" s="133"/>
      <c r="H9" s="91">
        <f t="shared" si="1"/>
        <v>0</v>
      </c>
      <c r="I9" s="92">
        <f t="shared" si="2"/>
      </c>
      <c r="J9" s="93">
        <f t="shared" si="3"/>
        <v>0</v>
      </c>
      <c r="K9" s="94">
        <f t="shared" si="4"/>
      </c>
      <c r="L9" s="95">
        <f t="shared" si="4"/>
      </c>
      <c r="M9" s="138"/>
      <c r="N9" s="133"/>
      <c r="O9" s="95">
        <f t="shared" si="5"/>
        <v>0</v>
      </c>
      <c r="P9" s="92" t="e">
        <f t="shared" si="6"/>
        <v>#VALUE!</v>
      </c>
      <c r="Q9" s="96" t="e">
        <f t="shared" si="7"/>
        <v>#VALUE!</v>
      </c>
      <c r="R9" s="52"/>
    </row>
    <row r="10" spans="1:18" ht="16.5" customHeight="1">
      <c r="A10" s="85" t="s">
        <v>10</v>
      </c>
      <c r="B10" s="131"/>
      <c r="C10" s="132"/>
      <c r="D10" s="133"/>
      <c r="E10" s="91">
        <f t="shared" si="0"/>
        <v>0</v>
      </c>
      <c r="F10" s="138"/>
      <c r="G10" s="133"/>
      <c r="H10" s="91">
        <f t="shared" si="1"/>
        <v>0</v>
      </c>
      <c r="I10" s="92">
        <f t="shared" si="2"/>
      </c>
      <c r="J10" s="93">
        <f t="shared" si="3"/>
        <v>0</v>
      </c>
      <c r="K10" s="94">
        <f t="shared" si="4"/>
      </c>
      <c r="L10" s="95">
        <f t="shared" si="4"/>
      </c>
      <c r="M10" s="138"/>
      <c r="N10" s="133"/>
      <c r="O10" s="95">
        <f t="shared" si="5"/>
        <v>0</v>
      </c>
      <c r="P10" s="92" t="e">
        <f t="shared" si="6"/>
        <v>#VALUE!</v>
      </c>
      <c r="Q10" s="96" t="e">
        <f t="shared" si="7"/>
        <v>#VALUE!</v>
      </c>
      <c r="R10" s="52"/>
    </row>
    <row r="11" spans="1:18" ht="16.5" customHeight="1">
      <c r="A11" s="85" t="s">
        <v>11</v>
      </c>
      <c r="B11" s="131"/>
      <c r="C11" s="132"/>
      <c r="D11" s="133"/>
      <c r="E11" s="91">
        <f t="shared" si="0"/>
        <v>0</v>
      </c>
      <c r="F11" s="138"/>
      <c r="G11" s="133"/>
      <c r="H11" s="91">
        <f t="shared" si="1"/>
        <v>0</v>
      </c>
      <c r="I11" s="92">
        <f t="shared" si="2"/>
      </c>
      <c r="J11" s="93">
        <f t="shared" si="3"/>
        <v>0</v>
      </c>
      <c r="K11" s="94">
        <f t="shared" si="4"/>
      </c>
      <c r="L11" s="95">
        <f t="shared" si="4"/>
      </c>
      <c r="M11" s="138"/>
      <c r="N11" s="133"/>
      <c r="O11" s="95">
        <f t="shared" si="5"/>
        <v>0</v>
      </c>
      <c r="P11" s="92" t="e">
        <f t="shared" si="6"/>
        <v>#VALUE!</v>
      </c>
      <c r="Q11" s="96" t="e">
        <f t="shared" si="7"/>
        <v>#VALUE!</v>
      </c>
      <c r="R11" s="52"/>
    </row>
    <row r="12" spans="1:18" ht="16.5" customHeight="1">
      <c r="A12" s="85" t="s">
        <v>12</v>
      </c>
      <c r="B12" s="131"/>
      <c r="C12" s="132"/>
      <c r="D12" s="133"/>
      <c r="E12" s="91">
        <f t="shared" si="0"/>
        <v>0</v>
      </c>
      <c r="F12" s="138"/>
      <c r="G12" s="133"/>
      <c r="H12" s="91">
        <f t="shared" si="1"/>
        <v>0</v>
      </c>
      <c r="I12" s="92">
        <f t="shared" si="2"/>
      </c>
      <c r="J12" s="93">
        <f t="shared" si="3"/>
        <v>0</v>
      </c>
      <c r="K12" s="94">
        <f t="shared" si="4"/>
      </c>
      <c r="L12" s="95">
        <f t="shared" si="4"/>
      </c>
      <c r="M12" s="138"/>
      <c r="N12" s="133"/>
      <c r="O12" s="95">
        <f t="shared" si="5"/>
        <v>0</v>
      </c>
      <c r="P12" s="92" t="e">
        <f t="shared" si="6"/>
        <v>#VALUE!</v>
      </c>
      <c r="Q12" s="96" t="e">
        <f t="shared" si="7"/>
        <v>#VALUE!</v>
      </c>
      <c r="R12" s="52"/>
    </row>
    <row r="13" spans="1:18" ht="16.5" customHeight="1">
      <c r="A13" s="85" t="s">
        <v>13</v>
      </c>
      <c r="B13" s="131"/>
      <c r="C13" s="132"/>
      <c r="D13" s="133"/>
      <c r="E13" s="91">
        <f t="shared" si="0"/>
        <v>0</v>
      </c>
      <c r="F13" s="138"/>
      <c r="G13" s="133"/>
      <c r="H13" s="91">
        <f t="shared" si="1"/>
        <v>0</v>
      </c>
      <c r="I13" s="92">
        <f t="shared" si="2"/>
      </c>
      <c r="J13" s="93">
        <f t="shared" si="3"/>
        <v>0</v>
      </c>
      <c r="K13" s="94">
        <f t="shared" si="4"/>
      </c>
      <c r="L13" s="95">
        <f t="shared" si="4"/>
      </c>
      <c r="M13" s="138"/>
      <c r="N13" s="133"/>
      <c r="O13" s="95">
        <f t="shared" si="5"/>
        <v>0</v>
      </c>
      <c r="P13" s="92" t="e">
        <f t="shared" si="6"/>
        <v>#VALUE!</v>
      </c>
      <c r="Q13" s="96" t="e">
        <f t="shared" si="7"/>
        <v>#VALUE!</v>
      </c>
      <c r="R13" s="52"/>
    </row>
    <row r="14" spans="1:18" ht="16.5" customHeight="1">
      <c r="A14" s="85" t="s">
        <v>14</v>
      </c>
      <c r="B14" s="131"/>
      <c r="C14" s="132"/>
      <c r="D14" s="133"/>
      <c r="E14" s="91">
        <f t="shared" si="0"/>
        <v>0</v>
      </c>
      <c r="F14" s="138"/>
      <c r="G14" s="133"/>
      <c r="H14" s="91">
        <f t="shared" si="1"/>
        <v>0</v>
      </c>
      <c r="I14" s="92">
        <f t="shared" si="2"/>
      </c>
      <c r="J14" s="93">
        <f t="shared" si="3"/>
        <v>0</v>
      </c>
      <c r="K14" s="94">
        <f t="shared" si="4"/>
      </c>
      <c r="L14" s="95">
        <f t="shared" si="4"/>
      </c>
      <c r="M14" s="138"/>
      <c r="N14" s="133"/>
      <c r="O14" s="95">
        <f t="shared" si="5"/>
        <v>0</v>
      </c>
      <c r="P14" s="92" t="e">
        <f t="shared" si="6"/>
        <v>#VALUE!</v>
      </c>
      <c r="Q14" s="96" t="e">
        <f t="shared" si="7"/>
        <v>#VALUE!</v>
      </c>
      <c r="R14" s="52"/>
    </row>
    <row r="15" spans="1:18" ht="16.5" customHeight="1">
      <c r="A15" s="85" t="s">
        <v>15</v>
      </c>
      <c r="B15" s="134"/>
      <c r="C15" s="135"/>
      <c r="D15" s="136"/>
      <c r="E15" s="97">
        <f t="shared" si="0"/>
        <v>0</v>
      </c>
      <c r="F15" s="139"/>
      <c r="G15" s="136"/>
      <c r="H15" s="97">
        <f t="shared" si="1"/>
        <v>0</v>
      </c>
      <c r="I15" s="98">
        <f t="shared" si="2"/>
      </c>
      <c r="J15" s="99">
        <f t="shared" si="3"/>
        <v>0</v>
      </c>
      <c r="K15" s="100">
        <f t="shared" si="4"/>
      </c>
      <c r="L15" s="101">
        <f t="shared" si="4"/>
      </c>
      <c r="M15" s="139"/>
      <c r="N15" s="136"/>
      <c r="O15" s="101">
        <f t="shared" si="5"/>
        <v>0</v>
      </c>
      <c r="P15" s="98" t="e">
        <f t="shared" si="6"/>
        <v>#VALUE!</v>
      </c>
      <c r="Q15" s="102" t="e">
        <f t="shared" si="7"/>
        <v>#VALUE!</v>
      </c>
      <c r="R15" s="52"/>
    </row>
    <row r="16" spans="1:18" ht="16.5" customHeight="1">
      <c r="A16" s="103" t="str">
        <f>"Summe "&amp;A6</f>
        <v>Summe FELDFRÜCHTE</v>
      </c>
      <c r="B16" s="104"/>
      <c r="C16" s="104"/>
      <c r="D16" s="105"/>
      <c r="E16" s="106">
        <f>SUM(E7:E15)</f>
        <v>0</v>
      </c>
      <c r="F16" s="377"/>
      <c r="G16" s="378"/>
      <c r="H16" s="106">
        <f>SUM(H7:H15)</f>
        <v>0</v>
      </c>
      <c r="I16" s="106">
        <f>SUM(I7:I15)</f>
        <v>0</v>
      </c>
      <c r="J16" s="107">
        <f>SUM(J7:J15)</f>
        <v>0</v>
      </c>
      <c r="K16" s="108"/>
      <c r="L16" s="106">
        <f>SUM(L7:L15)</f>
        <v>0</v>
      </c>
      <c r="M16" s="377"/>
      <c r="N16" s="378"/>
      <c r="O16" s="106">
        <f>SUM(O7:O15)</f>
        <v>0</v>
      </c>
      <c r="P16" s="106" t="e">
        <f>SUM(P7:P15)</f>
        <v>#VALUE!</v>
      </c>
      <c r="Q16" s="106" t="e">
        <f>SUM(Q7:Q15)</f>
        <v>#VALUE!</v>
      </c>
      <c r="R16" s="52"/>
    </row>
    <row r="17" spans="1:18" ht="16.5" customHeight="1">
      <c r="A17" s="140" t="s">
        <v>69</v>
      </c>
      <c r="B17" s="83"/>
      <c r="C17" s="83"/>
      <c r="D17" s="83"/>
      <c r="E17" s="83"/>
      <c r="F17" s="83"/>
      <c r="G17" s="83"/>
      <c r="H17" s="83"/>
      <c r="I17" s="83"/>
      <c r="J17" s="83"/>
      <c r="K17" s="83"/>
      <c r="L17" s="83"/>
      <c r="M17" s="83"/>
      <c r="N17" s="83"/>
      <c r="O17" s="83"/>
      <c r="P17" s="83"/>
      <c r="Q17" s="84"/>
      <c r="R17" s="52"/>
    </row>
    <row r="18" spans="1:18" ht="16.5" customHeight="1">
      <c r="A18" s="85" t="s">
        <v>7</v>
      </c>
      <c r="B18" s="128"/>
      <c r="C18" s="129"/>
      <c r="D18" s="130"/>
      <c r="E18" s="86">
        <f aca="true" t="shared" si="8" ref="E18:E24">$C18*D18</f>
        <v>0</v>
      </c>
      <c r="F18" s="137"/>
      <c r="G18" s="130"/>
      <c r="H18" s="86">
        <f aca="true" t="shared" si="9" ref="H18:H24">IF(AND($C18&lt;&gt;"",F18="",G18&lt;&gt;""),$C18*G18,F18*G18)</f>
        <v>0</v>
      </c>
      <c r="I18" s="88">
        <f aca="true" t="shared" si="10" ref="I18:I24">IF($H18-$E18&lt;=0,"",$H18-$E18)</f>
      </c>
      <c r="J18" s="89">
        <f aca="true" t="shared" si="11" ref="J18:J24">IF($H18-$E18&gt;0,"",$H18-$E18)</f>
        <v>0</v>
      </c>
      <c r="K18" s="90">
        <f aca="true" t="shared" si="12" ref="K18:L24">IF($L$5="","",G18)</f>
      </c>
      <c r="L18" s="109">
        <f t="shared" si="12"/>
      </c>
      <c r="M18" s="137"/>
      <c r="N18" s="130"/>
      <c r="O18" s="109">
        <f aca="true" t="shared" si="13" ref="O18:O24">IF(AND(F18&lt;&gt;"",M18="",N18&lt;&gt;""),F18*N18,IF(AND($C18&lt;&gt;"",F18="",M18="",N18&lt;&gt;""),$C18*N18,M18*N18))</f>
        <v>0</v>
      </c>
      <c r="P18" s="88" t="e">
        <f aca="true" t="shared" si="14" ref="P18:P24">IF($O18-$L18&lt;=0,"",$O18-$L18)</f>
        <v>#VALUE!</v>
      </c>
      <c r="Q18" s="87" t="e">
        <f aca="true" t="shared" si="15" ref="Q18:Q24">IF($O18-$L18&gt;0,"",$O18-$L18)</f>
        <v>#VALUE!</v>
      </c>
      <c r="R18" s="52"/>
    </row>
    <row r="19" spans="1:18" ht="16.5" customHeight="1">
      <c r="A19" s="85" t="s">
        <v>8</v>
      </c>
      <c r="B19" s="131"/>
      <c r="C19" s="132"/>
      <c r="D19" s="133"/>
      <c r="E19" s="91">
        <f t="shared" si="8"/>
        <v>0</v>
      </c>
      <c r="F19" s="138"/>
      <c r="G19" s="133"/>
      <c r="H19" s="91">
        <f t="shared" si="9"/>
        <v>0</v>
      </c>
      <c r="I19" s="92">
        <f t="shared" si="10"/>
      </c>
      <c r="J19" s="93">
        <f t="shared" si="11"/>
        <v>0</v>
      </c>
      <c r="K19" s="94">
        <f t="shared" si="12"/>
      </c>
      <c r="L19" s="95">
        <f t="shared" si="12"/>
      </c>
      <c r="M19" s="138"/>
      <c r="N19" s="133"/>
      <c r="O19" s="95">
        <f t="shared" si="13"/>
        <v>0</v>
      </c>
      <c r="P19" s="92" t="e">
        <f t="shared" si="14"/>
        <v>#VALUE!</v>
      </c>
      <c r="Q19" s="96" t="e">
        <f t="shared" si="15"/>
        <v>#VALUE!</v>
      </c>
      <c r="R19" s="52"/>
    </row>
    <row r="20" spans="1:18" ht="16.5" customHeight="1">
      <c r="A20" s="85" t="s">
        <v>9</v>
      </c>
      <c r="B20" s="131"/>
      <c r="C20" s="132"/>
      <c r="D20" s="133"/>
      <c r="E20" s="91">
        <f t="shared" si="8"/>
        <v>0</v>
      </c>
      <c r="F20" s="138"/>
      <c r="G20" s="133"/>
      <c r="H20" s="91">
        <f t="shared" si="9"/>
        <v>0</v>
      </c>
      <c r="I20" s="92">
        <f t="shared" si="10"/>
      </c>
      <c r="J20" s="93">
        <f t="shared" si="11"/>
        <v>0</v>
      </c>
      <c r="K20" s="94">
        <f t="shared" si="12"/>
      </c>
      <c r="L20" s="95">
        <f t="shared" si="12"/>
      </c>
      <c r="M20" s="138"/>
      <c r="N20" s="133"/>
      <c r="O20" s="95">
        <f t="shared" si="13"/>
        <v>0</v>
      </c>
      <c r="P20" s="92" t="e">
        <f t="shared" si="14"/>
        <v>#VALUE!</v>
      </c>
      <c r="Q20" s="96" t="e">
        <f t="shared" si="15"/>
        <v>#VALUE!</v>
      </c>
      <c r="R20" s="52"/>
    </row>
    <row r="21" spans="1:18" ht="16.5" customHeight="1">
      <c r="A21" s="85" t="s">
        <v>10</v>
      </c>
      <c r="B21" s="131"/>
      <c r="C21" s="132"/>
      <c r="D21" s="133"/>
      <c r="E21" s="91">
        <f t="shared" si="8"/>
        <v>0</v>
      </c>
      <c r="F21" s="138"/>
      <c r="G21" s="133"/>
      <c r="H21" s="91">
        <f t="shared" si="9"/>
        <v>0</v>
      </c>
      <c r="I21" s="92">
        <f t="shared" si="10"/>
      </c>
      <c r="J21" s="93">
        <f t="shared" si="11"/>
        <v>0</v>
      </c>
      <c r="K21" s="94">
        <f t="shared" si="12"/>
      </c>
      <c r="L21" s="95">
        <f t="shared" si="12"/>
      </c>
      <c r="M21" s="138"/>
      <c r="N21" s="133"/>
      <c r="O21" s="95">
        <f t="shared" si="13"/>
        <v>0</v>
      </c>
      <c r="P21" s="92" t="e">
        <f t="shared" si="14"/>
        <v>#VALUE!</v>
      </c>
      <c r="Q21" s="96" t="e">
        <f t="shared" si="15"/>
        <v>#VALUE!</v>
      </c>
      <c r="R21" s="52"/>
    </row>
    <row r="22" spans="1:18" ht="16.5" customHeight="1">
      <c r="A22" s="85" t="s">
        <v>11</v>
      </c>
      <c r="B22" s="131"/>
      <c r="C22" s="132"/>
      <c r="D22" s="133"/>
      <c r="E22" s="91">
        <f t="shared" si="8"/>
        <v>0</v>
      </c>
      <c r="F22" s="138"/>
      <c r="G22" s="133"/>
      <c r="H22" s="91">
        <f t="shared" si="9"/>
        <v>0</v>
      </c>
      <c r="I22" s="92">
        <f t="shared" si="10"/>
      </c>
      <c r="J22" s="93">
        <f t="shared" si="11"/>
        <v>0</v>
      </c>
      <c r="K22" s="94">
        <f t="shared" si="12"/>
      </c>
      <c r="L22" s="95">
        <f t="shared" si="12"/>
      </c>
      <c r="M22" s="138"/>
      <c r="N22" s="133"/>
      <c r="O22" s="95">
        <f t="shared" si="13"/>
        <v>0</v>
      </c>
      <c r="P22" s="92" t="e">
        <f t="shared" si="14"/>
        <v>#VALUE!</v>
      </c>
      <c r="Q22" s="96" t="e">
        <f t="shared" si="15"/>
        <v>#VALUE!</v>
      </c>
      <c r="R22" s="52"/>
    </row>
    <row r="23" spans="1:18" ht="16.5" customHeight="1">
      <c r="A23" s="85" t="s">
        <v>12</v>
      </c>
      <c r="B23" s="131"/>
      <c r="C23" s="132"/>
      <c r="D23" s="133"/>
      <c r="E23" s="91">
        <f t="shared" si="8"/>
        <v>0</v>
      </c>
      <c r="F23" s="138"/>
      <c r="G23" s="133"/>
      <c r="H23" s="91">
        <f t="shared" si="9"/>
        <v>0</v>
      </c>
      <c r="I23" s="92">
        <f t="shared" si="10"/>
      </c>
      <c r="J23" s="93">
        <f t="shared" si="11"/>
        <v>0</v>
      </c>
      <c r="K23" s="94">
        <f t="shared" si="12"/>
      </c>
      <c r="L23" s="95">
        <f t="shared" si="12"/>
      </c>
      <c r="M23" s="138"/>
      <c r="N23" s="133"/>
      <c r="O23" s="95">
        <f t="shared" si="13"/>
        <v>0</v>
      </c>
      <c r="P23" s="92" t="e">
        <f t="shared" si="14"/>
        <v>#VALUE!</v>
      </c>
      <c r="Q23" s="96" t="e">
        <f t="shared" si="15"/>
        <v>#VALUE!</v>
      </c>
      <c r="R23" s="52"/>
    </row>
    <row r="24" spans="1:18" ht="16.5" customHeight="1">
      <c r="A24" s="85" t="s">
        <v>13</v>
      </c>
      <c r="B24" s="134"/>
      <c r="C24" s="135"/>
      <c r="D24" s="136"/>
      <c r="E24" s="97">
        <f t="shared" si="8"/>
        <v>0</v>
      </c>
      <c r="F24" s="139"/>
      <c r="G24" s="136"/>
      <c r="H24" s="97">
        <f t="shared" si="9"/>
        <v>0</v>
      </c>
      <c r="I24" s="98">
        <f t="shared" si="10"/>
      </c>
      <c r="J24" s="99">
        <f t="shared" si="11"/>
        <v>0</v>
      </c>
      <c r="K24" s="100">
        <f t="shared" si="12"/>
      </c>
      <c r="L24" s="101">
        <f t="shared" si="12"/>
      </c>
      <c r="M24" s="139"/>
      <c r="N24" s="136"/>
      <c r="O24" s="101">
        <f t="shared" si="13"/>
        <v>0</v>
      </c>
      <c r="P24" s="98" t="e">
        <f t="shared" si="14"/>
        <v>#VALUE!</v>
      </c>
      <c r="Q24" s="102" t="e">
        <f t="shared" si="15"/>
        <v>#VALUE!</v>
      </c>
      <c r="R24" s="52"/>
    </row>
    <row r="25" spans="1:18" ht="16.5" customHeight="1">
      <c r="A25" s="103" t="str">
        <f>"Summe "&amp;A17</f>
        <v>Summe OBSTBAU</v>
      </c>
      <c r="B25" s="104"/>
      <c r="C25" s="104"/>
      <c r="D25" s="105"/>
      <c r="E25" s="106">
        <f>SUM(E18:E24)</f>
        <v>0</v>
      </c>
      <c r="F25" s="377"/>
      <c r="G25" s="378"/>
      <c r="H25" s="106">
        <f>SUM(H18:H24)</f>
        <v>0</v>
      </c>
      <c r="I25" s="106">
        <f>SUM(I18:I24)</f>
        <v>0</v>
      </c>
      <c r="J25" s="107">
        <f>SUM(J18:J24)</f>
        <v>0</v>
      </c>
      <c r="K25" s="108"/>
      <c r="L25" s="106">
        <f>SUM(L18:L24)</f>
        <v>0</v>
      </c>
      <c r="M25" s="377"/>
      <c r="N25" s="378"/>
      <c r="O25" s="106">
        <f>SUM(O18:O24)</f>
        <v>0</v>
      </c>
      <c r="P25" s="106" t="e">
        <f>SUM(P18:P24)</f>
        <v>#VALUE!</v>
      </c>
      <c r="Q25" s="106" t="e">
        <f>SUM(Q18:Q24)</f>
        <v>#VALUE!</v>
      </c>
      <c r="R25" s="52"/>
    </row>
    <row r="26" spans="1:18" ht="16.5" customHeight="1">
      <c r="A26" s="140"/>
      <c r="B26" s="83"/>
      <c r="C26" s="83"/>
      <c r="D26" s="83"/>
      <c r="E26" s="83"/>
      <c r="F26" s="83"/>
      <c r="G26" s="83"/>
      <c r="H26" s="83"/>
      <c r="I26" s="83"/>
      <c r="J26" s="83"/>
      <c r="K26" s="83"/>
      <c r="L26" s="83"/>
      <c r="M26" s="83"/>
      <c r="N26" s="83"/>
      <c r="O26" s="83"/>
      <c r="P26" s="83"/>
      <c r="Q26" s="84"/>
      <c r="R26" s="52"/>
    </row>
    <row r="27" spans="1:18" ht="16.5" customHeight="1">
      <c r="A27" s="85" t="s">
        <v>7</v>
      </c>
      <c r="B27" s="128"/>
      <c r="C27" s="129"/>
      <c r="D27" s="130"/>
      <c r="E27" s="86">
        <f>$C27*D27</f>
        <v>0</v>
      </c>
      <c r="F27" s="137"/>
      <c r="G27" s="130"/>
      <c r="H27" s="86">
        <f>IF(AND($C27&lt;&gt;"",F27="",G27&lt;&gt;""),$C27*G27,F27*G27)</f>
        <v>0</v>
      </c>
      <c r="I27" s="88">
        <f>IF($H27-$E27&lt;=0,"",$H27-$E27)</f>
      </c>
      <c r="J27" s="89">
        <f>IF($H27-$E27&gt;0,"",$H27-$E27)</f>
        <v>0</v>
      </c>
      <c r="K27" s="90">
        <f aca="true" t="shared" si="16" ref="K27:L31">IF($L$5="","",G27)</f>
      </c>
      <c r="L27" s="109">
        <f t="shared" si="16"/>
      </c>
      <c r="M27" s="137"/>
      <c r="N27" s="130"/>
      <c r="O27" s="109">
        <f>IF(AND(F27&lt;&gt;"",M27="",N27&lt;&gt;""),F27*N27,IF(AND($C27&lt;&gt;"",F27="",M27="",N27&lt;&gt;""),$C27*N27,M27*N27))</f>
        <v>0</v>
      </c>
      <c r="P27" s="88" t="e">
        <f>IF($O27-$L27&lt;=0,"",$O27-$L27)</f>
        <v>#VALUE!</v>
      </c>
      <c r="Q27" s="87" t="e">
        <f>IF($O27-$L27&gt;0,"",$O27-$L27)</f>
        <v>#VALUE!</v>
      </c>
      <c r="R27" s="52"/>
    </row>
    <row r="28" spans="1:18" ht="16.5" customHeight="1">
      <c r="A28" s="85" t="s">
        <v>8</v>
      </c>
      <c r="B28" s="286"/>
      <c r="C28" s="287"/>
      <c r="D28" s="288"/>
      <c r="E28" s="289">
        <f>$C28*D28</f>
        <v>0</v>
      </c>
      <c r="F28" s="290"/>
      <c r="G28" s="288"/>
      <c r="H28" s="289">
        <f>IF(AND($C28&lt;&gt;"",F28="",G28&lt;&gt;""),$C28*G28,F28*G28)</f>
        <v>0</v>
      </c>
      <c r="I28" s="291">
        <f>IF($H28-$E28&lt;=0,"",$H28-$E28)</f>
      </c>
      <c r="J28" s="292">
        <f>IF($H28-$E28&gt;0,"",$H28-$E28)</f>
        <v>0</v>
      </c>
      <c r="K28" s="293">
        <f t="shared" si="16"/>
      </c>
      <c r="L28" s="294">
        <f t="shared" si="16"/>
      </c>
      <c r="M28" s="290"/>
      <c r="N28" s="288"/>
      <c r="O28" s="294">
        <f>IF(AND(F28&lt;&gt;"",M28="",N28&lt;&gt;""),F28*N28,IF(AND($C28&lt;&gt;"",F28="",M28="",N28&lt;&gt;""),$C28*N28,M28*N28))</f>
        <v>0</v>
      </c>
      <c r="P28" s="291" t="e">
        <f>IF($O28-$L28&lt;=0,"",$O28-$L28)</f>
        <v>#VALUE!</v>
      </c>
      <c r="Q28" s="295" t="e">
        <f>IF($O28-$L28&gt;0,"",$O28-$L28)</f>
        <v>#VALUE!</v>
      </c>
      <c r="R28" s="52"/>
    </row>
    <row r="29" spans="1:18" ht="16.5" customHeight="1">
      <c r="A29" s="85" t="s">
        <v>9</v>
      </c>
      <c r="B29" s="286"/>
      <c r="C29" s="287"/>
      <c r="D29" s="288"/>
      <c r="E29" s="289">
        <f>$C29*D29</f>
        <v>0</v>
      </c>
      <c r="F29" s="290"/>
      <c r="G29" s="288"/>
      <c r="H29" s="289">
        <f>IF(AND($C29&lt;&gt;"",F29="",G29&lt;&gt;""),$C29*G29,F29*G29)</f>
        <v>0</v>
      </c>
      <c r="I29" s="291">
        <f>IF($H29-$E29&lt;=0,"",$H29-$E29)</f>
      </c>
      <c r="J29" s="292">
        <f>IF($H29-$E29&gt;0,"",$H29-$E29)</f>
        <v>0</v>
      </c>
      <c r="K29" s="293">
        <f t="shared" si="16"/>
      </c>
      <c r="L29" s="294">
        <f t="shared" si="16"/>
      </c>
      <c r="M29" s="290"/>
      <c r="N29" s="288"/>
      <c r="O29" s="294">
        <f>IF(AND(F29&lt;&gt;"",M29="",N29&lt;&gt;""),F29*N29,IF(AND($C29&lt;&gt;"",F29="",M29="",N29&lt;&gt;""),$C29*N29,M29*N29))</f>
        <v>0</v>
      </c>
      <c r="P29" s="291" t="e">
        <f>IF($O29-$L29&lt;=0,"",$O29-$L29)</f>
        <v>#VALUE!</v>
      </c>
      <c r="Q29" s="295" t="e">
        <f>IF($O29-$L29&gt;0,"",$O29-$L29)</f>
        <v>#VALUE!</v>
      </c>
      <c r="R29" s="52"/>
    </row>
    <row r="30" spans="1:18" ht="16.5" customHeight="1">
      <c r="A30" s="85" t="s">
        <v>10</v>
      </c>
      <c r="B30" s="131"/>
      <c r="C30" s="132"/>
      <c r="D30" s="133"/>
      <c r="E30" s="91">
        <f>$C30*D30</f>
        <v>0</v>
      </c>
      <c r="F30" s="138"/>
      <c r="G30" s="133"/>
      <c r="H30" s="91">
        <f>IF(AND($C30&lt;&gt;"",F30="",G30&lt;&gt;""),$C30*G30,F30*G30)</f>
        <v>0</v>
      </c>
      <c r="I30" s="92">
        <f>IF($H30-$E30&lt;=0,"",$H30-$E30)</f>
      </c>
      <c r="J30" s="93">
        <f>IF($H30-$E30&gt;0,"",$H30-$E30)</f>
        <v>0</v>
      </c>
      <c r="K30" s="94">
        <f t="shared" si="16"/>
      </c>
      <c r="L30" s="95">
        <f t="shared" si="16"/>
      </c>
      <c r="M30" s="138"/>
      <c r="N30" s="133"/>
      <c r="O30" s="95">
        <f>IF(AND(F30&lt;&gt;"",M30="",N30&lt;&gt;""),F30*N30,IF(AND($C30&lt;&gt;"",F30="",M30="",N30&lt;&gt;""),$C30*N30,M30*N30))</f>
        <v>0</v>
      </c>
      <c r="P30" s="92" t="e">
        <f>IF($O30-$L30&lt;=0,"",$O30-$L30)</f>
        <v>#VALUE!</v>
      </c>
      <c r="Q30" s="96" t="e">
        <f>IF($O30-$L30&gt;0,"",$O30-$L30)</f>
        <v>#VALUE!</v>
      </c>
      <c r="R30" s="52"/>
    </row>
    <row r="31" spans="1:18" ht="16.5" customHeight="1">
      <c r="A31" s="85" t="s">
        <v>11</v>
      </c>
      <c r="B31" s="134"/>
      <c r="C31" s="135"/>
      <c r="D31" s="136"/>
      <c r="E31" s="97">
        <f>$C31*D31</f>
        <v>0</v>
      </c>
      <c r="F31" s="139"/>
      <c r="G31" s="136"/>
      <c r="H31" s="97">
        <f>IF(AND($C31&lt;&gt;"",F31="",G31&lt;&gt;""),$C31*G31,F31*G31)</f>
        <v>0</v>
      </c>
      <c r="I31" s="98">
        <f>IF($H31-$E31&lt;=0,"",$H31-$E31)</f>
      </c>
      <c r="J31" s="99">
        <f>IF($H31-$E31&gt;0,"",$H31-$E31)</f>
        <v>0</v>
      </c>
      <c r="K31" s="100">
        <f t="shared" si="16"/>
      </c>
      <c r="L31" s="101">
        <f t="shared" si="16"/>
      </c>
      <c r="M31" s="139"/>
      <c r="N31" s="136"/>
      <c r="O31" s="101">
        <f>IF(AND(F31&lt;&gt;"",M31="",N31&lt;&gt;""),F31*N31,IF(AND($C31&lt;&gt;"",F31="",M31="",N31&lt;&gt;""),$C31*N31,M31*N31))</f>
        <v>0</v>
      </c>
      <c r="P31" s="98" t="e">
        <f>IF($O31-$L31&lt;=0,"",$O31-$L31)</f>
        <v>#VALUE!</v>
      </c>
      <c r="Q31" s="102" t="e">
        <f>IF($O31-$L31&gt;0,"",$O31-$L31)</f>
        <v>#VALUE!</v>
      </c>
      <c r="R31" s="52"/>
    </row>
    <row r="32" spans="1:18" ht="16.5" customHeight="1" thickBot="1">
      <c r="A32" s="103" t="str">
        <f>"Summe "&amp;A26</f>
        <v>Summe </v>
      </c>
      <c r="B32" s="104"/>
      <c r="C32" s="104"/>
      <c r="D32" s="105"/>
      <c r="E32" s="106">
        <f>SUM(E27:E31)</f>
        <v>0</v>
      </c>
      <c r="F32" s="377"/>
      <c r="G32" s="378"/>
      <c r="H32" s="106">
        <f>SUM(H27:H31)</f>
        <v>0</v>
      </c>
      <c r="I32" s="106">
        <f>SUM(I27:I31)</f>
        <v>0</v>
      </c>
      <c r="J32" s="107">
        <f>SUM(J27:J31)</f>
        <v>0</v>
      </c>
      <c r="K32" s="108"/>
      <c r="L32" s="106">
        <f>SUM(L27:L31)</f>
        <v>0</v>
      </c>
      <c r="M32" s="377"/>
      <c r="N32" s="378"/>
      <c r="O32" s="106">
        <f>SUM(O27:O31)</f>
        <v>0</v>
      </c>
      <c r="P32" s="106" t="e">
        <f>SUM(P27:P31)</f>
        <v>#VALUE!</v>
      </c>
      <c r="Q32" s="106" t="e">
        <f>SUM(Q27:Q31)</f>
        <v>#VALUE!</v>
      </c>
      <c r="R32" s="52"/>
    </row>
    <row r="33" spans="1:18" ht="16.5" customHeight="1" thickBot="1">
      <c r="A33" s="117" t="s">
        <v>195</v>
      </c>
      <c r="B33" s="118"/>
      <c r="C33" s="118"/>
      <c r="D33" s="119"/>
      <c r="E33" s="120">
        <f>SUM(E16,E25,E32,)</f>
        <v>0</v>
      </c>
      <c r="F33" s="379"/>
      <c r="G33" s="380"/>
      <c r="H33" s="120">
        <f>SUM(H16,H25,H32)</f>
        <v>0</v>
      </c>
      <c r="I33" s="121"/>
      <c r="J33" s="122"/>
      <c r="K33" s="123"/>
      <c r="L33" s="120">
        <f>SUM(L16,L25,L32,)</f>
        <v>0</v>
      </c>
      <c r="M33" s="379"/>
      <c r="N33" s="380"/>
      <c r="O33" s="120">
        <f>SUM(O16,O25,O32)</f>
        <v>0</v>
      </c>
      <c r="P33" s="124"/>
      <c r="Q33" s="125"/>
      <c r="R33" s="52"/>
    </row>
    <row r="34" spans="8:18" ht="16.5" customHeight="1" thickBot="1" thickTop="1">
      <c r="H34" s="126" t="s">
        <v>182</v>
      </c>
      <c r="I34" s="127">
        <f>IF(H33-E33&lt;=0,"",H33-E33)</f>
      </c>
      <c r="J34" s="127">
        <f>IF(H33-E33&gt;=0,"",(H33-E33))</f>
      </c>
      <c r="P34" s="127">
        <f>IF(O33-L33&lt;=0,"",O33-L33)</f>
      </c>
      <c r="Q34" s="127">
        <f>IF(O33-L33&gt;=0,"",O33-L33)</f>
      </c>
      <c r="R34" s="52"/>
    </row>
    <row r="35" spans="1:18" ht="16.5" customHeight="1" thickTop="1">
      <c r="A35" s="52"/>
      <c r="B35" s="52"/>
      <c r="C35" s="52"/>
      <c r="D35" s="52"/>
      <c r="E35" s="52"/>
      <c r="F35" s="52"/>
      <c r="G35" s="52"/>
      <c r="H35" s="52"/>
      <c r="I35" s="52"/>
      <c r="J35" s="52"/>
      <c r="K35" s="52"/>
      <c r="L35" s="52"/>
      <c r="M35" s="52"/>
      <c r="N35" s="52"/>
      <c r="O35" s="52"/>
      <c r="P35" s="52"/>
      <c r="Q35" s="52"/>
      <c r="R35" s="52"/>
    </row>
    <row r="36" ht="16.5" customHeight="1" hidden="1"/>
    <row r="37" ht="16.5" customHeight="1" hidden="1"/>
    <row r="38" ht="16.5" customHeight="1" hidden="1"/>
    <row r="39" ht="16.5" customHeight="1" hidden="1"/>
    <row r="40" ht="16.5" customHeight="1" hidden="1"/>
    <row r="41" ht="16.5" customHeight="1" hidden="1"/>
    <row r="42" ht="15" hidden="1"/>
    <row r="43" ht="15" hidden="1"/>
    <row r="44" ht="15" hidden="1"/>
    <row r="45" ht="15" hidden="1"/>
    <row r="46" ht="15" hidden="1"/>
    <row r="47" ht="15" hidden="1"/>
    <row r="48" ht="15" hidden="1"/>
    <row r="49" ht="15" hidden="1"/>
    <row r="50" ht="15" hidden="1"/>
    <row r="51" ht="15" hidden="1"/>
    <row r="52" ht="15" hidden="1"/>
    <row r="53" ht="15" hidden="1"/>
  </sheetData>
  <sheetProtection sheet="1" objects="1" scenarios="1"/>
  <mergeCells count="8">
    <mergeCell ref="M16:N16"/>
    <mergeCell ref="F32:G32"/>
    <mergeCell ref="F25:G25"/>
    <mergeCell ref="F16:G16"/>
    <mergeCell ref="M33:N33"/>
    <mergeCell ref="F33:G33"/>
    <mergeCell ref="M32:N32"/>
    <mergeCell ref="M25:N25"/>
  </mergeCells>
  <printOptions/>
  <pageMargins left="0.5905511811023623" right="0.5905511811023623" top="0.5905511811023623" bottom="0.7874015748031497" header="0" footer="0.3937007874015748"/>
  <pageSetup blackAndWhite="1" fitToHeight="1" fitToWidth="1" horizontalDpi="600" verticalDpi="600" orientation="landscape" paperSize="9" scale="79" r:id="rId1"/>
  <headerFooter alignWithMargins="0">
    <oddFooter>&amp;L&amp;"Arial,Kursiv"&amp;8© Wolfgang Harasleben&amp;R&amp;"Arial,Kursiv"&amp;8&amp;D - &amp;T</oddFooter>
  </headerFooter>
</worksheet>
</file>

<file path=xl/worksheets/sheet8.xml><?xml version="1.0" encoding="utf-8"?>
<worksheet xmlns="http://schemas.openxmlformats.org/spreadsheetml/2006/main" xmlns:r="http://schemas.openxmlformats.org/officeDocument/2006/relationships">
  <sheetPr>
    <tabColor indexed="17"/>
    <pageSetUpPr fitToPage="1"/>
  </sheetPr>
  <dimension ref="A1:F29"/>
  <sheetViews>
    <sheetView showGridLines="0" showRowColHeaders="0" workbookViewId="0" topLeftCell="A1">
      <pane ySplit="2" topLeftCell="BM3" activePane="bottomLeft" state="frozen"/>
      <selection pane="topLeft" activeCell="A4" sqref="A4:G4"/>
      <selection pane="bottomLeft" activeCell="B5" sqref="B5"/>
    </sheetView>
  </sheetViews>
  <sheetFormatPr defaultColWidth="11.5546875" defaultRowHeight="15" zeroHeight="1"/>
  <cols>
    <col min="1" max="1" width="27.77734375" style="51" customWidth="1"/>
    <col min="2" max="5" width="11.5546875" style="51" customWidth="1"/>
    <col min="6" max="6" width="2.77734375" style="51" customWidth="1"/>
    <col min="7" max="16384" width="0" style="51" hidden="1" customWidth="1"/>
  </cols>
  <sheetData>
    <row r="1" spans="1:6" ht="24.75">
      <c r="A1" s="50" t="s">
        <v>70</v>
      </c>
      <c r="F1" s="52"/>
    </row>
    <row r="2" ht="15">
      <c r="F2" s="52"/>
    </row>
    <row r="3" spans="1:6" ht="15">
      <c r="A3" s="381" t="s">
        <v>71</v>
      </c>
      <c r="B3" s="145" t="str">
        <f>"Stand "&amp;IF(OR(Betrieb!$D$12="",Betrieb!$E$12=""),"",Betrieb!$D$12&amp;". "&amp;Betrieb!$E$12&amp;".")</f>
        <v>Stand </v>
      </c>
      <c r="C3" s="146" t="str">
        <f>"Stand "&amp;IF(OR(Betrieb!$G$12="",Betrieb!$H$12=""),"",Betrieb!$G$12&amp;". "&amp;Betrieb!$H$12&amp;".")</f>
        <v>Stand </v>
      </c>
      <c r="D3" s="383" t="s">
        <v>35</v>
      </c>
      <c r="E3" s="384"/>
      <c r="F3" s="52"/>
    </row>
    <row r="4" spans="1:6" ht="15">
      <c r="A4" s="382"/>
      <c r="B4" s="147">
        <f>IF(Betrieb!D14="","",Betrieb!D14)</f>
      </c>
      <c r="C4" s="148" t="e">
        <f>B4+1</f>
        <v>#VALUE!</v>
      </c>
      <c r="D4" s="148" t="s">
        <v>60</v>
      </c>
      <c r="E4" s="149" t="s">
        <v>61</v>
      </c>
      <c r="F4" s="52"/>
    </row>
    <row r="5" spans="1:6" ht="19.5" customHeight="1">
      <c r="A5" s="158" t="s">
        <v>72</v>
      </c>
      <c r="B5" s="152"/>
      <c r="C5" s="153"/>
      <c r="D5" s="307">
        <f>IF(C5&gt;B5,C5-B5,"")</f>
      </c>
      <c r="E5" s="87">
        <f>IF(C5&lt;B5,C5-B5,"")</f>
      </c>
      <c r="F5" s="52"/>
    </row>
    <row r="6" spans="1:6" ht="19.5" customHeight="1">
      <c r="A6" s="159" t="s">
        <v>73</v>
      </c>
      <c r="B6" s="154"/>
      <c r="C6" s="155"/>
      <c r="D6" s="313">
        <f>IF(C6&gt;B6,C6-B6,"")</f>
      </c>
      <c r="E6" s="96">
        <f>IF(C6&lt;B6,C6-B6,"")</f>
      </c>
      <c r="F6" s="52"/>
    </row>
    <row r="7" spans="1:6" ht="19.5" customHeight="1">
      <c r="A7" s="159" t="s">
        <v>74</v>
      </c>
      <c r="B7" s="154"/>
      <c r="C7" s="155"/>
      <c r="D7" s="313">
        <f>IF(C7&gt;B7,C7-B7,"")</f>
      </c>
      <c r="E7" s="96">
        <f>IF(C7&lt;B7,C7-B7,"")</f>
      </c>
      <c r="F7" s="52"/>
    </row>
    <row r="8" spans="1:6" ht="19.5" customHeight="1">
      <c r="A8" s="159" t="s">
        <v>75</v>
      </c>
      <c r="B8" s="154"/>
      <c r="C8" s="155"/>
      <c r="D8" s="313">
        <f>IF(C8&gt;B8,C8-B8,"")</f>
      </c>
      <c r="E8" s="96">
        <f>IF(C8&lt;B8,C8-B8,"")</f>
      </c>
      <c r="F8" s="52"/>
    </row>
    <row r="9" spans="1:6" ht="19.5" customHeight="1">
      <c r="A9" s="159"/>
      <c r="B9" s="154"/>
      <c r="C9" s="155"/>
      <c r="D9" s="313">
        <f>IF(C9&gt;B9,C9-B9,"")</f>
      </c>
      <c r="E9" s="96">
        <f>IF(C9&lt;B9,C9-B9,"")</f>
      </c>
      <c r="F9" s="52"/>
    </row>
    <row r="10" spans="1:6" ht="19.5" customHeight="1">
      <c r="A10" s="160"/>
      <c r="B10" s="156"/>
      <c r="C10" s="157"/>
      <c r="D10" s="438">
        <f>IF(C10&gt;B10,C10-B10,"")</f>
      </c>
      <c r="E10" s="102">
        <f>IF(C10&lt;B10,C10-B10,"")</f>
      </c>
      <c r="F10" s="52"/>
    </row>
    <row r="11" spans="1:6" ht="19.5" customHeight="1">
      <c r="A11" s="150" t="s">
        <v>96</v>
      </c>
      <c r="B11" s="151">
        <f>IF(AND(B5="",B6="",B7="",B8="",B9="",B10=""),"",SUM(B5:B10))</f>
      </c>
      <c r="C11" s="151">
        <f>IF(AND(C5="",C6="",C7="",C8="",C9="",C10=""),"",SUM(C5:C10))</f>
      </c>
      <c r="D11" s="151">
        <f>IF(AND(D5="",D6="",D7="",D8="",D9="",D10=""),"",SUM(D5:D10))</f>
      </c>
      <c r="E11" s="151">
        <f>IF(AND(E5="",E6="",E7="",E8="",E9="",E10=""),"",SUM(E5:E10))</f>
      </c>
      <c r="F11" s="52"/>
    </row>
    <row r="12" spans="1:6" ht="19.5" customHeight="1">
      <c r="A12" s="158" t="s">
        <v>76</v>
      </c>
      <c r="B12" s="161"/>
      <c r="C12" s="162"/>
      <c r="D12" s="439">
        <f>IF(C12&gt;B12,C12-B12,"")</f>
      </c>
      <c r="E12" s="295">
        <f>IF(C12&lt;B12,C12-B12,"")</f>
      </c>
      <c r="F12" s="52"/>
    </row>
    <row r="13" spans="1:6" ht="19.5" customHeight="1">
      <c r="A13" s="159"/>
      <c r="B13" s="154"/>
      <c r="C13" s="155"/>
      <c r="D13" s="313">
        <f>IF(C13&gt;B13,C13-B13,"")</f>
      </c>
      <c r="E13" s="96">
        <f>IF(C13&lt;B13,C13-B13,"")</f>
      </c>
      <c r="F13" s="52"/>
    </row>
    <row r="14" spans="1:6" ht="19.5" customHeight="1">
      <c r="A14" s="160"/>
      <c r="B14" s="156"/>
      <c r="C14" s="157"/>
      <c r="D14" s="438">
        <f>IF(C14&gt;B14,C14-B14,"")</f>
      </c>
      <c r="E14" s="102">
        <f>IF(C14&lt;B14,C14-B14,"")</f>
      </c>
      <c r="F14" s="52"/>
    </row>
    <row r="15" spans="1:6" ht="19.5" customHeight="1">
      <c r="A15" s="150" t="s">
        <v>77</v>
      </c>
      <c r="B15" s="151">
        <f>IF(AND(B12="",B13="",B14=""),"",SUM(B12:B14))</f>
      </c>
      <c r="C15" s="151">
        <f>IF(AND(C12="",C13="",C14=""),"",SUM(C12:C14))</f>
      </c>
      <c r="D15" s="151">
        <f>IF(AND(D12="",D13="",D14=""),"",SUM(D12:D14))</f>
      </c>
      <c r="E15" s="151">
        <f>IF(AND(E12="",E13="",E14=""),"",SUM(E12:E14))</f>
      </c>
      <c r="F15" s="52"/>
    </row>
    <row r="16" spans="1:6" ht="19.5" customHeight="1">
      <c r="A16" s="158" t="s">
        <v>78</v>
      </c>
      <c r="B16" s="161"/>
      <c r="C16" s="162"/>
      <c r="D16" s="439">
        <f>IF(C16&gt;B16,C16-B16,"")</f>
      </c>
      <c r="E16" s="295">
        <f>IF(C16&lt;B16,C16-B16,"")</f>
      </c>
      <c r="F16" s="52"/>
    </row>
    <row r="17" spans="1:6" ht="19.5" customHeight="1">
      <c r="A17" s="159"/>
      <c r="B17" s="154"/>
      <c r="C17" s="155"/>
      <c r="D17" s="313">
        <f>IF(C17&gt;B17,C17-B17,"")</f>
      </c>
      <c r="E17" s="96">
        <f>IF(C17&lt;B17,C17-B17,"")</f>
      </c>
      <c r="F17" s="52"/>
    </row>
    <row r="18" spans="1:6" ht="19.5" customHeight="1">
      <c r="A18" s="160"/>
      <c r="B18" s="156"/>
      <c r="C18" s="157"/>
      <c r="D18" s="438">
        <f>IF(C18&gt;B18,C18-B18,"")</f>
      </c>
      <c r="E18" s="102">
        <f>IF(C18&lt;B18,C18-B18,"")</f>
      </c>
      <c r="F18" s="52"/>
    </row>
    <row r="19" spans="1:6" ht="19.5" customHeight="1">
      <c r="A19" s="150" t="s">
        <v>79</v>
      </c>
      <c r="B19" s="151">
        <f>IF(AND(B16="",B17="",B18=""),"",SUM(B16:B18))</f>
      </c>
      <c r="C19" s="151">
        <f>IF(AND(C16="",C17="",C18=""),"",SUM(C16:C18))</f>
      </c>
      <c r="D19" s="151">
        <f>IF(AND(D16="",D17="",D18=""),"",SUM(D16:D18))</f>
      </c>
      <c r="E19" s="151">
        <f>IF(AND(E16="",E17="",E18=""),"",SUM(E16:E18))</f>
      </c>
      <c r="F19" s="52"/>
    </row>
    <row r="20" ht="30" customHeight="1">
      <c r="F20" s="52"/>
    </row>
    <row r="21" spans="1:6" ht="15">
      <c r="A21" s="381" t="s">
        <v>71</v>
      </c>
      <c r="B21" s="145" t="str">
        <f>"Stand "&amp;IF(OR(Betrieb!$D$12="",Betrieb!$E$12=""),"",Betrieb!$D$12&amp;". "&amp;Betrieb!$E$12&amp;".")</f>
        <v>Stand </v>
      </c>
      <c r="C21" s="146" t="str">
        <f>"Stand "&amp;IF(OR(Betrieb!$G$12="",Betrieb!$H$12=""),"",Betrieb!$G$12&amp;". "&amp;Betrieb!$H$12&amp;".")</f>
        <v>Stand </v>
      </c>
      <c r="D21" s="383" t="s">
        <v>35</v>
      </c>
      <c r="E21" s="384"/>
      <c r="F21" s="52"/>
    </row>
    <row r="22" spans="1:6" ht="15">
      <c r="A22" s="382"/>
      <c r="B22" s="147">
        <f>B4</f>
      </c>
      <c r="C22" s="148" t="e">
        <f>C4</f>
        <v>#VALUE!</v>
      </c>
      <c r="D22" s="148" t="s">
        <v>60</v>
      </c>
      <c r="E22" s="149" t="s">
        <v>61</v>
      </c>
      <c r="F22" s="52"/>
    </row>
    <row r="23" spans="1:6" ht="19.5" customHeight="1">
      <c r="A23" s="158" t="s">
        <v>80</v>
      </c>
      <c r="B23" s="152"/>
      <c r="C23" s="153"/>
      <c r="D23" s="307">
        <f>IF(C23&gt;B23,C23-B23,"")</f>
      </c>
      <c r="E23" s="87">
        <f>IF(C23&lt;B23,C23-B23,"")</f>
      </c>
      <c r="F23" s="52"/>
    </row>
    <row r="24" spans="1:6" ht="19.5" customHeight="1">
      <c r="A24" s="159"/>
      <c r="B24" s="154"/>
      <c r="C24" s="155"/>
      <c r="D24" s="313">
        <f>IF(C24&gt;B24,C24-B24,"")</f>
      </c>
      <c r="E24" s="96">
        <f>IF(C24&lt;B24,C24-B24,"")</f>
      </c>
      <c r="F24" s="52"/>
    </row>
    <row r="25" spans="1:6" ht="19.5" customHeight="1">
      <c r="A25" s="159"/>
      <c r="B25" s="154"/>
      <c r="C25" s="155"/>
      <c r="D25" s="313">
        <f>IF(C25&gt;B25,C25-B25,"")</f>
      </c>
      <c r="E25" s="96">
        <f>IF(C25&lt;B25,C25-B25,"")</f>
      </c>
      <c r="F25" s="52"/>
    </row>
    <row r="26" spans="1:6" ht="19.5" customHeight="1">
      <c r="A26" s="159"/>
      <c r="B26" s="154"/>
      <c r="C26" s="155"/>
      <c r="D26" s="313">
        <f>IF(C26&gt;B26,C26-B26,"")</f>
      </c>
      <c r="E26" s="96">
        <f>IF(C26&lt;B26,C26-B26,"")</f>
      </c>
      <c r="F26" s="52"/>
    </row>
    <row r="27" spans="1:6" ht="19.5" customHeight="1">
      <c r="A27" s="160"/>
      <c r="B27" s="156"/>
      <c r="C27" s="157"/>
      <c r="D27" s="438">
        <f>IF(C27&gt;B27,C27-B27,"")</f>
      </c>
      <c r="E27" s="102">
        <f>IF(C27&lt;B27,C27-B27,"")</f>
      </c>
      <c r="F27" s="52"/>
    </row>
    <row r="28" spans="1:6" ht="19.5" customHeight="1">
      <c r="A28" s="150" t="s">
        <v>59</v>
      </c>
      <c r="B28" s="151">
        <f>IF(AND(B23="",B24="",B25="",B26="",B27=""),"",SUM(B23:B27))</f>
      </c>
      <c r="C28" s="151">
        <f>IF(AND(C23="",C24="",C25="",C26="",C27=""),"",SUM(C23:C27))</f>
      </c>
      <c r="D28" s="151">
        <f>IF(AND(D23="",D24="",D25="",D26="",D27=""),"",SUM(D23:D27))</f>
      </c>
      <c r="E28" s="151">
        <f>IF(AND(E23="",E24="",E25="",E26="",E27=""),"",SUM(E23:E27))</f>
      </c>
      <c r="F28" s="52"/>
    </row>
    <row r="29" spans="1:6" ht="15">
      <c r="A29" s="52"/>
      <c r="B29" s="52"/>
      <c r="C29" s="52"/>
      <c r="D29" s="52"/>
      <c r="E29" s="52"/>
      <c r="F29" s="52"/>
    </row>
  </sheetData>
  <sheetProtection sheet="1" objects="1" scenarios="1"/>
  <mergeCells count="4">
    <mergeCell ref="A3:A4"/>
    <mergeCell ref="D3:E3"/>
    <mergeCell ref="A21:A22"/>
    <mergeCell ref="D21:E21"/>
  </mergeCells>
  <printOptions/>
  <pageMargins left="0.5905511811023623" right="0.5905511811023623" top="0.5905511811023623" bottom="0.7874015748031497" header="0" footer="0.3937007874015748"/>
  <pageSetup blackAndWhite="1" fitToHeight="1" fitToWidth="1" horizontalDpi="600" verticalDpi="600" orientation="landscape" paperSize="9" scale="91" r:id="rId1"/>
  <headerFooter alignWithMargins="0">
    <oddFooter>&amp;L&amp;"Arial,Kursiv"&amp;8© Wolfgang Harasleben&amp;R&amp;"Arial,Kursiv"&amp;8&amp;D - &amp;T</oddFooter>
  </headerFooter>
</worksheet>
</file>

<file path=xl/worksheets/sheet9.xml><?xml version="1.0" encoding="utf-8"?>
<worksheet xmlns="http://schemas.openxmlformats.org/spreadsheetml/2006/main" xmlns:r="http://schemas.openxmlformats.org/officeDocument/2006/relationships">
  <sheetPr>
    <tabColor indexed="53"/>
  </sheetPr>
  <dimension ref="A1:H157"/>
  <sheetViews>
    <sheetView showGridLines="0" showRowColHeaders="0" workbookViewId="0" topLeftCell="A1">
      <pane ySplit="6" topLeftCell="BM7" activePane="bottomLeft" state="frozen"/>
      <selection pane="topLeft" activeCell="D6" sqref="D6:F6"/>
      <selection pane="bottomLeft" activeCell="A7" sqref="A7"/>
    </sheetView>
  </sheetViews>
  <sheetFormatPr defaultColWidth="11.5546875" defaultRowHeight="15" zeroHeight="1"/>
  <cols>
    <col min="1" max="1" width="8.77734375" style="51" customWidth="1"/>
    <col min="2" max="2" width="5.77734375" style="51" customWidth="1"/>
    <col min="3" max="3" width="22.77734375" style="51" customWidth="1"/>
    <col min="4" max="7" width="12.77734375" style="51" customWidth="1"/>
    <col min="8" max="8" width="2.77734375" style="51" customWidth="1"/>
    <col min="9" max="16384" width="0" style="51" hidden="1" customWidth="1"/>
  </cols>
  <sheetData>
    <row r="1" spans="1:8" ht="24.75">
      <c r="A1" s="50" t="s">
        <v>107</v>
      </c>
      <c r="H1" s="52"/>
    </row>
    <row r="2" spans="1:8" ht="24.75">
      <c r="A2" s="50" t="s">
        <v>108</v>
      </c>
      <c r="H2" s="52"/>
    </row>
    <row r="3" ht="7.5" customHeight="1">
      <c r="H3" s="52"/>
    </row>
    <row r="4" spans="1:8" ht="15">
      <c r="A4" s="51" t="s">
        <v>196</v>
      </c>
      <c r="B4" s="51">
        <f>IF(OR(Betrieb!$D$14="",Betrieb!$G$14=""),"",Betrieb!$D$14&amp;Betrieb!$F$14&amp;MID(Betrieb!$G$14,3,2))</f>
      </c>
      <c r="H4" s="52"/>
    </row>
    <row r="5" ht="21.75" customHeight="1">
      <c r="H5" s="52"/>
    </row>
    <row r="6" spans="1:8" ht="31.5">
      <c r="A6" s="163" t="s">
        <v>0</v>
      </c>
      <c r="B6" s="164" t="s">
        <v>110</v>
      </c>
      <c r="C6" s="165" t="s">
        <v>111</v>
      </c>
      <c r="D6" s="166" t="s">
        <v>112</v>
      </c>
      <c r="E6" s="167" t="s">
        <v>113</v>
      </c>
      <c r="F6" s="168" t="s">
        <v>224</v>
      </c>
      <c r="G6" s="169" t="s">
        <v>130</v>
      </c>
      <c r="H6" s="52"/>
    </row>
    <row r="7" spans="1:8" ht="15">
      <c r="A7" s="180"/>
      <c r="B7" s="181"/>
      <c r="C7" s="182"/>
      <c r="D7" s="183"/>
      <c r="E7" s="184"/>
      <c r="F7" s="185"/>
      <c r="G7" s="186"/>
      <c r="H7" s="52"/>
    </row>
    <row r="8" spans="1:8" ht="15">
      <c r="A8" s="187"/>
      <c r="B8" s="188"/>
      <c r="C8" s="189"/>
      <c r="D8" s="190"/>
      <c r="E8" s="191"/>
      <c r="F8" s="192"/>
      <c r="G8" s="193"/>
      <c r="H8" s="52"/>
    </row>
    <row r="9" spans="1:8" ht="15">
      <c r="A9" s="187"/>
      <c r="B9" s="188"/>
      <c r="C9" s="189"/>
      <c r="D9" s="190"/>
      <c r="E9" s="191"/>
      <c r="F9" s="192"/>
      <c r="G9" s="193"/>
      <c r="H9" s="52"/>
    </row>
    <row r="10" spans="1:8" ht="15">
      <c r="A10" s="187"/>
      <c r="B10" s="188"/>
      <c r="C10" s="189"/>
      <c r="D10" s="190"/>
      <c r="E10" s="191"/>
      <c r="F10" s="192"/>
      <c r="G10" s="193"/>
      <c r="H10" s="52"/>
    </row>
    <row r="11" spans="1:8" ht="15">
      <c r="A11" s="187"/>
      <c r="B11" s="188"/>
      <c r="C11" s="189"/>
      <c r="D11" s="190"/>
      <c r="E11" s="191"/>
      <c r="F11" s="192"/>
      <c r="G11" s="193"/>
      <c r="H11" s="52"/>
    </row>
    <row r="12" spans="1:8" ht="15">
      <c r="A12" s="187"/>
      <c r="B12" s="188"/>
      <c r="C12" s="189"/>
      <c r="D12" s="190"/>
      <c r="E12" s="191"/>
      <c r="F12" s="192"/>
      <c r="G12" s="193"/>
      <c r="H12" s="52"/>
    </row>
    <row r="13" spans="1:8" ht="15">
      <c r="A13" s="187"/>
      <c r="B13" s="188"/>
      <c r="C13" s="189"/>
      <c r="D13" s="190"/>
      <c r="E13" s="191"/>
      <c r="F13" s="192"/>
      <c r="G13" s="193"/>
      <c r="H13" s="52"/>
    </row>
    <row r="14" spans="1:8" ht="15">
      <c r="A14" s="187"/>
      <c r="B14" s="188"/>
      <c r="C14" s="189"/>
      <c r="D14" s="190"/>
      <c r="E14" s="191"/>
      <c r="F14" s="192"/>
      <c r="G14" s="193"/>
      <c r="H14" s="52"/>
    </row>
    <row r="15" spans="1:8" ht="15">
      <c r="A15" s="187"/>
      <c r="B15" s="188"/>
      <c r="C15" s="189"/>
      <c r="D15" s="190"/>
      <c r="E15" s="191"/>
      <c r="F15" s="192"/>
      <c r="G15" s="193"/>
      <c r="H15" s="52"/>
    </row>
    <row r="16" spans="1:8" ht="15">
      <c r="A16" s="187"/>
      <c r="B16" s="188"/>
      <c r="C16" s="189"/>
      <c r="D16" s="190"/>
      <c r="E16" s="191"/>
      <c r="F16" s="192"/>
      <c r="G16" s="193"/>
      <c r="H16" s="52"/>
    </row>
    <row r="17" spans="1:8" ht="15">
      <c r="A17" s="187"/>
      <c r="B17" s="188"/>
      <c r="C17" s="189"/>
      <c r="D17" s="190"/>
      <c r="E17" s="191"/>
      <c r="F17" s="192"/>
      <c r="G17" s="193"/>
      <c r="H17" s="52"/>
    </row>
    <row r="18" spans="1:8" ht="15">
      <c r="A18" s="187"/>
      <c r="B18" s="188"/>
      <c r="C18" s="189"/>
      <c r="D18" s="190"/>
      <c r="E18" s="191"/>
      <c r="F18" s="192"/>
      <c r="G18" s="193"/>
      <c r="H18" s="52"/>
    </row>
    <row r="19" spans="1:8" ht="15">
      <c r="A19" s="187"/>
      <c r="B19" s="188"/>
      <c r="C19" s="189"/>
      <c r="D19" s="190"/>
      <c r="E19" s="191"/>
      <c r="F19" s="192"/>
      <c r="G19" s="193"/>
      <c r="H19" s="52"/>
    </row>
    <row r="20" spans="1:8" ht="15">
      <c r="A20" s="187"/>
      <c r="B20" s="188"/>
      <c r="C20" s="189"/>
      <c r="D20" s="190"/>
      <c r="E20" s="191"/>
      <c r="F20" s="192"/>
      <c r="G20" s="193"/>
      <c r="H20" s="52"/>
    </row>
    <row r="21" spans="1:8" ht="15">
      <c r="A21" s="187"/>
      <c r="B21" s="188"/>
      <c r="C21" s="189"/>
      <c r="D21" s="190"/>
      <c r="E21" s="191"/>
      <c r="F21" s="192"/>
      <c r="G21" s="193"/>
      <c r="H21" s="52"/>
    </row>
    <row r="22" spans="1:8" ht="15">
      <c r="A22" s="187"/>
      <c r="B22" s="188"/>
      <c r="C22" s="189"/>
      <c r="D22" s="190"/>
      <c r="E22" s="191"/>
      <c r="F22" s="192"/>
      <c r="G22" s="193"/>
      <c r="H22" s="52"/>
    </row>
    <row r="23" spans="1:8" ht="15">
      <c r="A23" s="187"/>
      <c r="B23" s="188"/>
      <c r="C23" s="189"/>
      <c r="D23" s="190"/>
      <c r="E23" s="191"/>
      <c r="F23" s="192"/>
      <c r="G23" s="193"/>
      <c r="H23" s="52"/>
    </row>
    <row r="24" spans="1:8" ht="15">
      <c r="A24" s="187"/>
      <c r="B24" s="188"/>
      <c r="C24" s="189"/>
      <c r="D24" s="190"/>
      <c r="E24" s="191"/>
      <c r="F24" s="192"/>
      <c r="G24" s="193"/>
      <c r="H24" s="52"/>
    </row>
    <row r="25" spans="1:8" ht="15">
      <c r="A25" s="187"/>
      <c r="B25" s="188"/>
      <c r="C25" s="189"/>
      <c r="D25" s="190"/>
      <c r="E25" s="191"/>
      <c r="F25" s="192"/>
      <c r="G25" s="193"/>
      <c r="H25" s="52"/>
    </row>
    <row r="26" spans="1:8" ht="15">
      <c r="A26" s="187"/>
      <c r="B26" s="188"/>
      <c r="C26" s="189"/>
      <c r="D26" s="190"/>
      <c r="E26" s="191"/>
      <c r="F26" s="192"/>
      <c r="G26" s="193"/>
      <c r="H26" s="52"/>
    </row>
    <row r="27" spans="1:8" ht="15">
      <c r="A27" s="187"/>
      <c r="B27" s="188"/>
      <c r="C27" s="189"/>
      <c r="D27" s="190"/>
      <c r="E27" s="191"/>
      <c r="F27" s="192"/>
      <c r="G27" s="193"/>
      <c r="H27" s="52"/>
    </row>
    <row r="28" spans="1:8" ht="15">
      <c r="A28" s="187"/>
      <c r="B28" s="188"/>
      <c r="C28" s="189"/>
      <c r="D28" s="190"/>
      <c r="E28" s="191"/>
      <c r="F28" s="192"/>
      <c r="G28" s="193"/>
      <c r="H28" s="52"/>
    </row>
    <row r="29" spans="1:8" ht="15">
      <c r="A29" s="187"/>
      <c r="B29" s="188"/>
      <c r="C29" s="189"/>
      <c r="D29" s="190"/>
      <c r="E29" s="191"/>
      <c r="F29" s="192"/>
      <c r="G29" s="193"/>
      <c r="H29" s="52"/>
    </row>
    <row r="30" spans="1:8" ht="15">
      <c r="A30" s="187"/>
      <c r="B30" s="188"/>
      <c r="C30" s="189"/>
      <c r="D30" s="190"/>
      <c r="E30" s="191"/>
      <c r="F30" s="192"/>
      <c r="G30" s="193"/>
      <c r="H30" s="52"/>
    </row>
    <row r="31" spans="1:8" ht="15">
      <c r="A31" s="187"/>
      <c r="B31" s="188"/>
      <c r="C31" s="189"/>
      <c r="D31" s="190"/>
      <c r="E31" s="191"/>
      <c r="F31" s="192"/>
      <c r="G31" s="193"/>
      <c r="H31" s="52"/>
    </row>
    <row r="32" spans="1:8" ht="15">
      <c r="A32" s="187"/>
      <c r="B32" s="188"/>
      <c r="C32" s="189"/>
      <c r="D32" s="190"/>
      <c r="E32" s="191"/>
      <c r="F32" s="192"/>
      <c r="G32" s="193"/>
      <c r="H32" s="52"/>
    </row>
    <row r="33" spans="1:8" ht="15">
      <c r="A33" s="187"/>
      <c r="B33" s="188"/>
      <c r="C33" s="189"/>
      <c r="D33" s="190"/>
      <c r="E33" s="191"/>
      <c r="F33" s="192"/>
      <c r="G33" s="193"/>
      <c r="H33" s="52"/>
    </row>
    <row r="34" spans="1:8" ht="15">
      <c r="A34" s="187"/>
      <c r="B34" s="188"/>
      <c r="C34" s="189"/>
      <c r="D34" s="190"/>
      <c r="E34" s="191"/>
      <c r="F34" s="192"/>
      <c r="G34" s="193"/>
      <c r="H34" s="52"/>
    </row>
    <row r="35" spans="1:8" ht="15">
      <c r="A35" s="187"/>
      <c r="B35" s="188"/>
      <c r="C35" s="189"/>
      <c r="D35" s="190"/>
      <c r="E35" s="191"/>
      <c r="F35" s="192"/>
      <c r="G35" s="193"/>
      <c r="H35" s="52"/>
    </row>
    <row r="36" spans="1:8" ht="15">
      <c r="A36" s="187"/>
      <c r="B36" s="188"/>
      <c r="C36" s="189"/>
      <c r="D36" s="190"/>
      <c r="E36" s="191"/>
      <c r="F36" s="192"/>
      <c r="G36" s="193"/>
      <c r="H36" s="52"/>
    </row>
    <row r="37" spans="1:8" ht="15">
      <c r="A37" s="187"/>
      <c r="B37" s="188"/>
      <c r="C37" s="189"/>
      <c r="D37" s="190"/>
      <c r="E37" s="191"/>
      <c r="F37" s="192"/>
      <c r="G37" s="193"/>
      <c r="H37" s="52"/>
    </row>
    <row r="38" spans="1:8" ht="15">
      <c r="A38" s="187"/>
      <c r="B38" s="188"/>
      <c r="C38" s="189"/>
      <c r="D38" s="190"/>
      <c r="E38" s="191"/>
      <c r="F38" s="192"/>
      <c r="G38" s="193"/>
      <c r="H38" s="52"/>
    </row>
    <row r="39" spans="1:8" ht="15">
      <c r="A39" s="187"/>
      <c r="B39" s="188"/>
      <c r="C39" s="189"/>
      <c r="D39" s="190"/>
      <c r="E39" s="191"/>
      <c r="F39" s="192"/>
      <c r="G39" s="193"/>
      <c r="H39" s="52"/>
    </row>
    <row r="40" spans="1:8" ht="15">
      <c r="A40" s="187"/>
      <c r="B40" s="188"/>
      <c r="C40" s="189"/>
      <c r="D40" s="190"/>
      <c r="E40" s="191"/>
      <c r="F40" s="192"/>
      <c r="G40" s="193"/>
      <c r="H40" s="52"/>
    </row>
    <row r="41" spans="1:8" ht="15">
      <c r="A41" s="187"/>
      <c r="B41" s="188"/>
      <c r="C41" s="189"/>
      <c r="D41" s="190"/>
      <c r="E41" s="191"/>
      <c r="F41" s="192"/>
      <c r="G41" s="193"/>
      <c r="H41" s="52"/>
    </row>
    <row r="42" spans="1:8" ht="15">
      <c r="A42" s="187"/>
      <c r="B42" s="188"/>
      <c r="C42" s="189"/>
      <c r="D42" s="190"/>
      <c r="E42" s="191"/>
      <c r="F42" s="192"/>
      <c r="G42" s="193"/>
      <c r="H42" s="52"/>
    </row>
    <row r="43" spans="1:8" ht="15">
      <c r="A43" s="187"/>
      <c r="B43" s="188"/>
      <c r="C43" s="189"/>
      <c r="D43" s="190"/>
      <c r="E43" s="191"/>
      <c r="F43" s="192"/>
      <c r="G43" s="193"/>
      <c r="H43" s="52"/>
    </row>
    <row r="44" spans="1:8" ht="15">
      <c r="A44" s="187"/>
      <c r="B44" s="188"/>
      <c r="C44" s="189"/>
      <c r="D44" s="190"/>
      <c r="E44" s="191"/>
      <c r="F44" s="192"/>
      <c r="G44" s="193"/>
      <c r="H44" s="52"/>
    </row>
    <row r="45" spans="1:8" ht="15">
      <c r="A45" s="187"/>
      <c r="B45" s="188"/>
      <c r="C45" s="189"/>
      <c r="D45" s="190"/>
      <c r="E45" s="191"/>
      <c r="F45" s="192"/>
      <c r="G45" s="193"/>
      <c r="H45" s="52"/>
    </row>
    <row r="46" spans="1:8" ht="15">
      <c r="A46" s="187"/>
      <c r="B46" s="188"/>
      <c r="C46" s="189"/>
      <c r="D46" s="190"/>
      <c r="E46" s="191"/>
      <c r="F46" s="192"/>
      <c r="G46" s="193"/>
      <c r="H46" s="52"/>
    </row>
    <row r="47" spans="1:8" ht="15">
      <c r="A47" s="187"/>
      <c r="B47" s="188"/>
      <c r="C47" s="189"/>
      <c r="D47" s="190"/>
      <c r="E47" s="191"/>
      <c r="F47" s="192"/>
      <c r="G47" s="193"/>
      <c r="H47" s="52"/>
    </row>
    <row r="48" spans="1:8" ht="15">
      <c r="A48" s="187"/>
      <c r="B48" s="188"/>
      <c r="C48" s="189"/>
      <c r="D48" s="190"/>
      <c r="E48" s="191"/>
      <c r="F48" s="192"/>
      <c r="G48" s="193"/>
      <c r="H48" s="52"/>
    </row>
    <row r="49" spans="1:8" ht="15">
      <c r="A49" s="187"/>
      <c r="B49" s="188"/>
      <c r="C49" s="189"/>
      <c r="D49" s="190"/>
      <c r="E49" s="191"/>
      <c r="F49" s="192"/>
      <c r="G49" s="193"/>
      <c r="H49" s="52"/>
    </row>
    <row r="50" spans="1:8" ht="15">
      <c r="A50" s="187"/>
      <c r="B50" s="188"/>
      <c r="C50" s="189"/>
      <c r="D50" s="190"/>
      <c r="E50" s="191"/>
      <c r="F50" s="192"/>
      <c r="G50" s="193"/>
      <c r="H50" s="52"/>
    </row>
    <row r="51" spans="1:8" ht="15">
      <c r="A51" s="187"/>
      <c r="B51" s="188"/>
      <c r="C51" s="189"/>
      <c r="D51" s="190"/>
      <c r="E51" s="191"/>
      <c r="F51" s="192"/>
      <c r="G51" s="193"/>
      <c r="H51" s="52"/>
    </row>
    <row r="52" spans="1:8" ht="15">
      <c r="A52" s="187"/>
      <c r="B52" s="188"/>
      <c r="C52" s="189"/>
      <c r="D52" s="190"/>
      <c r="E52" s="191"/>
      <c r="F52" s="192"/>
      <c r="G52" s="193"/>
      <c r="H52" s="52"/>
    </row>
    <row r="53" spans="1:8" ht="15">
      <c r="A53" s="187"/>
      <c r="B53" s="188"/>
      <c r="C53" s="189"/>
      <c r="D53" s="190"/>
      <c r="E53" s="191"/>
      <c r="F53" s="192"/>
      <c r="G53" s="193"/>
      <c r="H53" s="52"/>
    </row>
    <row r="54" spans="1:8" ht="15">
      <c r="A54" s="187"/>
      <c r="B54" s="188"/>
      <c r="C54" s="189"/>
      <c r="D54" s="190"/>
      <c r="E54" s="191"/>
      <c r="F54" s="192"/>
      <c r="G54" s="193"/>
      <c r="H54" s="52"/>
    </row>
    <row r="55" spans="1:8" ht="15">
      <c r="A55" s="187"/>
      <c r="B55" s="188"/>
      <c r="C55" s="189"/>
      <c r="D55" s="190"/>
      <c r="E55" s="191"/>
      <c r="F55" s="192"/>
      <c r="G55" s="193"/>
      <c r="H55" s="52"/>
    </row>
    <row r="56" spans="1:8" ht="15">
      <c r="A56" s="187"/>
      <c r="B56" s="188"/>
      <c r="C56" s="189"/>
      <c r="D56" s="190"/>
      <c r="E56" s="191"/>
      <c r="F56" s="192"/>
      <c r="G56" s="193"/>
      <c r="H56" s="52"/>
    </row>
    <row r="57" spans="1:8" ht="15">
      <c r="A57" s="187"/>
      <c r="B57" s="188"/>
      <c r="C57" s="189"/>
      <c r="D57" s="190"/>
      <c r="E57" s="191"/>
      <c r="F57" s="192"/>
      <c r="G57" s="193"/>
      <c r="H57" s="52"/>
    </row>
    <row r="58" spans="1:8" ht="15">
      <c r="A58" s="187"/>
      <c r="B58" s="188"/>
      <c r="C58" s="189"/>
      <c r="D58" s="190"/>
      <c r="E58" s="191"/>
      <c r="F58" s="192"/>
      <c r="G58" s="193"/>
      <c r="H58" s="52"/>
    </row>
    <row r="59" spans="1:8" ht="15">
      <c r="A59" s="187"/>
      <c r="B59" s="188"/>
      <c r="C59" s="189"/>
      <c r="D59" s="190"/>
      <c r="E59" s="191"/>
      <c r="F59" s="192"/>
      <c r="G59" s="193"/>
      <c r="H59" s="52"/>
    </row>
    <row r="60" spans="1:8" ht="15">
      <c r="A60" s="187"/>
      <c r="B60" s="188"/>
      <c r="C60" s="189"/>
      <c r="D60" s="190"/>
      <c r="E60" s="191"/>
      <c r="F60" s="192"/>
      <c r="G60" s="193"/>
      <c r="H60" s="52"/>
    </row>
    <row r="61" spans="1:8" ht="15">
      <c r="A61" s="187"/>
      <c r="B61" s="188"/>
      <c r="C61" s="189"/>
      <c r="D61" s="190"/>
      <c r="E61" s="191"/>
      <c r="F61" s="192"/>
      <c r="G61" s="193"/>
      <c r="H61" s="52"/>
    </row>
    <row r="62" spans="1:8" ht="15">
      <c r="A62" s="187"/>
      <c r="B62" s="188"/>
      <c r="C62" s="189"/>
      <c r="D62" s="190"/>
      <c r="E62" s="191"/>
      <c r="F62" s="192"/>
      <c r="G62" s="193"/>
      <c r="H62" s="52"/>
    </row>
    <row r="63" spans="1:8" ht="15">
      <c r="A63" s="187"/>
      <c r="B63" s="188"/>
      <c r="C63" s="189"/>
      <c r="D63" s="190"/>
      <c r="E63" s="191"/>
      <c r="F63" s="192"/>
      <c r="G63" s="193"/>
      <c r="H63" s="52"/>
    </row>
    <row r="64" spans="1:8" ht="15">
      <c r="A64" s="187"/>
      <c r="B64" s="188"/>
      <c r="C64" s="189"/>
      <c r="D64" s="190"/>
      <c r="E64" s="191"/>
      <c r="F64" s="192"/>
      <c r="G64" s="193"/>
      <c r="H64" s="52"/>
    </row>
    <row r="65" spans="1:8" ht="15">
      <c r="A65" s="187"/>
      <c r="B65" s="188"/>
      <c r="C65" s="189"/>
      <c r="D65" s="190"/>
      <c r="E65" s="191"/>
      <c r="F65" s="192"/>
      <c r="G65" s="193"/>
      <c r="H65" s="52"/>
    </row>
    <row r="66" spans="1:8" ht="15">
      <c r="A66" s="187"/>
      <c r="B66" s="188"/>
      <c r="C66" s="189"/>
      <c r="D66" s="190"/>
      <c r="E66" s="191"/>
      <c r="F66" s="192"/>
      <c r="G66" s="193"/>
      <c r="H66" s="52"/>
    </row>
    <row r="67" spans="1:8" ht="15">
      <c r="A67" s="187"/>
      <c r="B67" s="188"/>
      <c r="C67" s="189"/>
      <c r="D67" s="190"/>
      <c r="E67" s="191"/>
      <c r="F67" s="192"/>
      <c r="G67" s="193"/>
      <c r="H67" s="52"/>
    </row>
    <row r="68" spans="1:8" ht="15">
      <c r="A68" s="187"/>
      <c r="B68" s="188"/>
      <c r="C68" s="189"/>
      <c r="D68" s="190"/>
      <c r="E68" s="191"/>
      <c r="F68" s="192"/>
      <c r="G68" s="193"/>
      <c r="H68" s="52"/>
    </row>
    <row r="69" spans="1:8" ht="15">
      <c r="A69" s="187"/>
      <c r="B69" s="188"/>
      <c r="C69" s="189"/>
      <c r="D69" s="190"/>
      <c r="E69" s="191"/>
      <c r="F69" s="192"/>
      <c r="G69" s="193"/>
      <c r="H69" s="52"/>
    </row>
    <row r="70" spans="1:8" ht="15">
      <c r="A70" s="187"/>
      <c r="B70" s="188"/>
      <c r="C70" s="189"/>
      <c r="D70" s="190"/>
      <c r="E70" s="191"/>
      <c r="F70" s="192"/>
      <c r="G70" s="193"/>
      <c r="H70" s="52"/>
    </row>
    <row r="71" spans="1:8" ht="15">
      <c r="A71" s="187"/>
      <c r="B71" s="188"/>
      <c r="C71" s="189"/>
      <c r="D71" s="190"/>
      <c r="E71" s="191"/>
      <c r="F71" s="192"/>
      <c r="G71" s="193"/>
      <c r="H71" s="52"/>
    </row>
    <row r="72" spans="1:8" ht="15">
      <c r="A72" s="187"/>
      <c r="B72" s="188"/>
      <c r="C72" s="189"/>
      <c r="D72" s="190"/>
      <c r="E72" s="191"/>
      <c r="F72" s="192"/>
      <c r="G72" s="193"/>
      <c r="H72" s="52"/>
    </row>
    <row r="73" spans="1:8" ht="15">
      <c r="A73" s="187"/>
      <c r="B73" s="188"/>
      <c r="C73" s="189"/>
      <c r="D73" s="190"/>
      <c r="E73" s="191"/>
      <c r="F73" s="192"/>
      <c r="G73" s="193"/>
      <c r="H73" s="52"/>
    </row>
    <row r="74" spans="1:8" ht="15">
      <c r="A74" s="187"/>
      <c r="B74" s="188"/>
      <c r="C74" s="189"/>
      <c r="D74" s="190"/>
      <c r="E74" s="191"/>
      <c r="F74" s="192"/>
      <c r="G74" s="193"/>
      <c r="H74" s="52"/>
    </row>
    <row r="75" spans="1:8" ht="15">
      <c r="A75" s="187"/>
      <c r="B75" s="188"/>
      <c r="C75" s="189"/>
      <c r="D75" s="190"/>
      <c r="E75" s="191"/>
      <c r="F75" s="192"/>
      <c r="G75" s="193"/>
      <c r="H75" s="52"/>
    </row>
    <row r="76" spans="1:8" ht="15">
      <c r="A76" s="187"/>
      <c r="B76" s="188"/>
      <c r="C76" s="189"/>
      <c r="D76" s="190"/>
      <c r="E76" s="191"/>
      <c r="F76" s="192"/>
      <c r="G76" s="193"/>
      <c r="H76" s="52"/>
    </row>
    <row r="77" spans="1:8" ht="15">
      <c r="A77" s="187"/>
      <c r="B77" s="188"/>
      <c r="C77" s="189"/>
      <c r="D77" s="190"/>
      <c r="E77" s="191"/>
      <c r="F77" s="192"/>
      <c r="G77" s="193"/>
      <c r="H77" s="52"/>
    </row>
    <row r="78" spans="1:8" ht="15">
      <c r="A78" s="187"/>
      <c r="B78" s="188"/>
      <c r="C78" s="189"/>
      <c r="D78" s="190"/>
      <c r="E78" s="191"/>
      <c r="F78" s="192"/>
      <c r="G78" s="193"/>
      <c r="H78" s="52"/>
    </row>
    <row r="79" spans="1:8" ht="15">
      <c r="A79" s="187"/>
      <c r="B79" s="188"/>
      <c r="C79" s="189"/>
      <c r="D79" s="190"/>
      <c r="E79" s="191"/>
      <c r="F79" s="192"/>
      <c r="G79" s="193"/>
      <c r="H79" s="52"/>
    </row>
    <row r="80" spans="1:8" ht="15">
      <c r="A80" s="187"/>
      <c r="B80" s="188"/>
      <c r="C80" s="189"/>
      <c r="D80" s="190"/>
      <c r="E80" s="191"/>
      <c r="F80" s="192"/>
      <c r="G80" s="193"/>
      <c r="H80" s="52"/>
    </row>
    <row r="81" spans="1:8" ht="15">
      <c r="A81" s="187"/>
      <c r="B81" s="188"/>
      <c r="C81" s="189"/>
      <c r="D81" s="190"/>
      <c r="E81" s="191"/>
      <c r="F81" s="192"/>
      <c r="G81" s="193"/>
      <c r="H81" s="52"/>
    </row>
    <row r="82" spans="1:8" ht="15">
      <c r="A82" s="187"/>
      <c r="B82" s="188"/>
      <c r="C82" s="189"/>
      <c r="D82" s="190"/>
      <c r="E82" s="191"/>
      <c r="F82" s="192"/>
      <c r="G82" s="193"/>
      <c r="H82" s="52"/>
    </row>
    <row r="83" spans="1:8" ht="15">
      <c r="A83" s="187"/>
      <c r="B83" s="188"/>
      <c r="C83" s="189"/>
      <c r="D83" s="190"/>
      <c r="E83" s="191"/>
      <c r="F83" s="192"/>
      <c r="G83" s="193"/>
      <c r="H83" s="52"/>
    </row>
    <row r="84" spans="1:8" ht="15">
      <c r="A84" s="187"/>
      <c r="B84" s="188"/>
      <c r="C84" s="189"/>
      <c r="D84" s="190"/>
      <c r="E84" s="191"/>
      <c r="F84" s="192"/>
      <c r="G84" s="193"/>
      <c r="H84" s="52"/>
    </row>
    <row r="85" spans="1:8" ht="15">
      <c r="A85" s="187"/>
      <c r="B85" s="188"/>
      <c r="C85" s="189"/>
      <c r="D85" s="190"/>
      <c r="E85" s="191"/>
      <c r="F85" s="192"/>
      <c r="G85" s="193"/>
      <c r="H85" s="52"/>
    </row>
    <row r="86" spans="1:8" ht="15">
      <c r="A86" s="187"/>
      <c r="B86" s="188"/>
      <c r="C86" s="189"/>
      <c r="D86" s="190"/>
      <c r="E86" s="191"/>
      <c r="F86" s="192"/>
      <c r="G86" s="193"/>
      <c r="H86" s="52"/>
    </row>
    <row r="87" spans="1:8" ht="15">
      <c r="A87" s="187"/>
      <c r="B87" s="188"/>
      <c r="C87" s="189"/>
      <c r="D87" s="190"/>
      <c r="E87" s="191"/>
      <c r="F87" s="192"/>
      <c r="G87" s="193"/>
      <c r="H87" s="52"/>
    </row>
    <row r="88" spans="1:8" ht="15">
      <c r="A88" s="187"/>
      <c r="B88" s="188"/>
      <c r="C88" s="189"/>
      <c r="D88" s="190"/>
      <c r="E88" s="191"/>
      <c r="F88" s="192"/>
      <c r="G88" s="193"/>
      <c r="H88" s="52"/>
    </row>
    <row r="89" spans="1:8" ht="15">
      <c r="A89" s="187"/>
      <c r="B89" s="188"/>
      <c r="C89" s="189"/>
      <c r="D89" s="190"/>
      <c r="E89" s="191"/>
      <c r="F89" s="192"/>
      <c r="G89" s="193"/>
      <c r="H89" s="52"/>
    </row>
    <row r="90" spans="1:8" ht="15">
      <c r="A90" s="187"/>
      <c r="B90" s="188"/>
      <c r="C90" s="189"/>
      <c r="D90" s="190"/>
      <c r="E90" s="191"/>
      <c r="F90" s="192"/>
      <c r="G90" s="193"/>
      <c r="H90" s="52"/>
    </row>
    <row r="91" spans="1:8" ht="15">
      <c r="A91" s="187"/>
      <c r="B91" s="188"/>
      <c r="C91" s="189"/>
      <c r="D91" s="190"/>
      <c r="E91" s="191"/>
      <c r="F91" s="192"/>
      <c r="G91" s="193"/>
      <c r="H91" s="52"/>
    </row>
    <row r="92" spans="1:8" ht="15">
      <c r="A92" s="187"/>
      <c r="B92" s="188"/>
      <c r="C92" s="189"/>
      <c r="D92" s="190"/>
      <c r="E92" s="191"/>
      <c r="F92" s="192"/>
      <c r="G92" s="193"/>
      <c r="H92" s="52"/>
    </row>
    <row r="93" spans="1:8" ht="15">
      <c r="A93" s="187"/>
      <c r="B93" s="188"/>
      <c r="C93" s="189"/>
      <c r="D93" s="190"/>
      <c r="E93" s="191"/>
      <c r="F93" s="192"/>
      <c r="G93" s="193"/>
      <c r="H93" s="52"/>
    </row>
    <row r="94" spans="1:8" ht="15">
      <c r="A94" s="187"/>
      <c r="B94" s="188"/>
      <c r="C94" s="189"/>
      <c r="D94" s="190"/>
      <c r="E94" s="191"/>
      <c r="F94" s="192"/>
      <c r="G94" s="193"/>
      <c r="H94" s="52"/>
    </row>
    <row r="95" spans="1:8" ht="15">
      <c r="A95" s="187"/>
      <c r="B95" s="188"/>
      <c r="C95" s="189"/>
      <c r="D95" s="190"/>
      <c r="E95" s="191"/>
      <c r="F95" s="192"/>
      <c r="G95" s="193"/>
      <c r="H95" s="52"/>
    </row>
    <row r="96" spans="1:8" ht="15">
      <c r="A96" s="187"/>
      <c r="B96" s="188"/>
      <c r="C96" s="189"/>
      <c r="D96" s="190"/>
      <c r="E96" s="191"/>
      <c r="F96" s="192"/>
      <c r="G96" s="193"/>
      <c r="H96" s="52"/>
    </row>
    <row r="97" spans="1:8" ht="15">
      <c r="A97" s="187"/>
      <c r="B97" s="188"/>
      <c r="C97" s="189"/>
      <c r="D97" s="190"/>
      <c r="E97" s="191"/>
      <c r="F97" s="192"/>
      <c r="G97" s="193"/>
      <c r="H97" s="52"/>
    </row>
    <row r="98" spans="1:8" ht="15">
      <c r="A98" s="187"/>
      <c r="B98" s="188"/>
      <c r="C98" s="189"/>
      <c r="D98" s="190"/>
      <c r="E98" s="191"/>
      <c r="F98" s="192"/>
      <c r="G98" s="193"/>
      <c r="H98" s="52"/>
    </row>
    <row r="99" spans="1:8" ht="15">
      <c r="A99" s="187"/>
      <c r="B99" s="188"/>
      <c r="C99" s="189"/>
      <c r="D99" s="190"/>
      <c r="E99" s="191"/>
      <c r="F99" s="192"/>
      <c r="G99" s="193"/>
      <c r="H99" s="52"/>
    </row>
    <row r="100" spans="1:8" ht="15">
      <c r="A100" s="187"/>
      <c r="B100" s="188"/>
      <c r="C100" s="189"/>
      <c r="D100" s="190"/>
      <c r="E100" s="191"/>
      <c r="F100" s="192"/>
      <c r="G100" s="193"/>
      <c r="H100" s="52"/>
    </row>
    <row r="101" spans="1:8" ht="15">
      <c r="A101" s="187"/>
      <c r="B101" s="188"/>
      <c r="C101" s="189"/>
      <c r="D101" s="190"/>
      <c r="E101" s="191"/>
      <c r="F101" s="192"/>
      <c r="G101" s="193"/>
      <c r="H101" s="52"/>
    </row>
    <row r="102" spans="1:8" ht="15">
      <c r="A102" s="187"/>
      <c r="B102" s="188"/>
      <c r="C102" s="189"/>
      <c r="D102" s="190"/>
      <c r="E102" s="191"/>
      <c r="F102" s="192"/>
      <c r="G102" s="193"/>
      <c r="H102" s="52"/>
    </row>
    <row r="103" spans="1:8" ht="15">
      <c r="A103" s="187"/>
      <c r="B103" s="188"/>
      <c r="C103" s="189"/>
      <c r="D103" s="190"/>
      <c r="E103" s="191"/>
      <c r="F103" s="192"/>
      <c r="G103" s="193"/>
      <c r="H103" s="52"/>
    </row>
    <row r="104" spans="1:8" ht="15">
      <c r="A104" s="187"/>
      <c r="B104" s="188"/>
      <c r="C104" s="189"/>
      <c r="D104" s="190"/>
      <c r="E104" s="191"/>
      <c r="F104" s="192"/>
      <c r="G104" s="193"/>
      <c r="H104" s="52"/>
    </row>
    <row r="105" spans="1:8" ht="15">
      <c r="A105" s="187"/>
      <c r="B105" s="188"/>
      <c r="C105" s="189"/>
      <c r="D105" s="190"/>
      <c r="E105" s="191"/>
      <c r="F105" s="192"/>
      <c r="G105" s="193"/>
      <c r="H105" s="52"/>
    </row>
    <row r="106" spans="1:8" ht="15">
      <c r="A106" s="187"/>
      <c r="B106" s="188"/>
      <c r="C106" s="189"/>
      <c r="D106" s="190"/>
      <c r="E106" s="191"/>
      <c r="F106" s="192"/>
      <c r="G106" s="193"/>
      <c r="H106" s="52"/>
    </row>
    <row r="107" spans="1:8" ht="15">
      <c r="A107" s="187"/>
      <c r="B107" s="188"/>
      <c r="C107" s="189"/>
      <c r="D107" s="190"/>
      <c r="E107" s="191"/>
      <c r="F107" s="192"/>
      <c r="G107" s="193"/>
      <c r="H107" s="52"/>
    </row>
    <row r="108" spans="1:8" ht="15">
      <c r="A108" s="187"/>
      <c r="B108" s="188"/>
      <c r="C108" s="189"/>
      <c r="D108" s="190"/>
      <c r="E108" s="191"/>
      <c r="F108" s="192"/>
      <c r="G108" s="193"/>
      <c r="H108" s="52"/>
    </row>
    <row r="109" spans="1:8" ht="15">
      <c r="A109" s="187"/>
      <c r="B109" s="188"/>
      <c r="C109" s="189"/>
      <c r="D109" s="190"/>
      <c r="E109" s="191"/>
      <c r="F109" s="192"/>
      <c r="G109" s="193"/>
      <c r="H109" s="52"/>
    </row>
    <row r="110" spans="1:8" ht="15">
      <c r="A110" s="187"/>
      <c r="B110" s="188"/>
      <c r="C110" s="189"/>
      <c r="D110" s="190"/>
      <c r="E110" s="191"/>
      <c r="F110" s="192"/>
      <c r="G110" s="193"/>
      <c r="H110" s="52"/>
    </row>
    <row r="111" spans="1:8" ht="15">
      <c r="A111" s="187"/>
      <c r="B111" s="188"/>
      <c r="C111" s="189"/>
      <c r="D111" s="190"/>
      <c r="E111" s="191"/>
      <c r="F111" s="192"/>
      <c r="G111" s="193"/>
      <c r="H111" s="52"/>
    </row>
    <row r="112" spans="1:8" ht="15">
      <c r="A112" s="187"/>
      <c r="B112" s="188"/>
      <c r="C112" s="189"/>
      <c r="D112" s="190"/>
      <c r="E112" s="191"/>
      <c r="F112" s="192"/>
      <c r="G112" s="193"/>
      <c r="H112" s="52"/>
    </row>
    <row r="113" spans="1:8" ht="15">
      <c r="A113" s="187"/>
      <c r="B113" s="188"/>
      <c r="C113" s="189"/>
      <c r="D113" s="190"/>
      <c r="E113" s="191"/>
      <c r="F113" s="192"/>
      <c r="G113" s="193"/>
      <c r="H113" s="52"/>
    </row>
    <row r="114" spans="1:8" ht="15">
      <c r="A114" s="187"/>
      <c r="B114" s="188"/>
      <c r="C114" s="189"/>
      <c r="D114" s="190"/>
      <c r="E114" s="191"/>
      <c r="F114" s="192"/>
      <c r="G114" s="193"/>
      <c r="H114" s="52"/>
    </row>
    <row r="115" spans="1:8" ht="15">
      <c r="A115" s="187"/>
      <c r="B115" s="188"/>
      <c r="C115" s="189"/>
      <c r="D115" s="190"/>
      <c r="E115" s="191"/>
      <c r="F115" s="192"/>
      <c r="G115" s="193"/>
      <c r="H115" s="52"/>
    </row>
    <row r="116" spans="1:8" ht="15">
      <c r="A116" s="187"/>
      <c r="B116" s="188"/>
      <c r="C116" s="189"/>
      <c r="D116" s="190"/>
      <c r="E116" s="191"/>
      <c r="F116" s="192"/>
      <c r="G116" s="193"/>
      <c r="H116" s="52"/>
    </row>
    <row r="117" spans="1:8" ht="15">
      <c r="A117" s="187"/>
      <c r="B117" s="188"/>
      <c r="C117" s="189"/>
      <c r="D117" s="190"/>
      <c r="E117" s="191"/>
      <c r="F117" s="192"/>
      <c r="G117" s="193"/>
      <c r="H117" s="52"/>
    </row>
    <row r="118" spans="1:8" ht="15">
      <c r="A118" s="187"/>
      <c r="B118" s="188"/>
      <c r="C118" s="189"/>
      <c r="D118" s="190"/>
      <c r="E118" s="191"/>
      <c r="F118" s="192"/>
      <c r="G118" s="193"/>
      <c r="H118" s="52"/>
    </row>
    <row r="119" spans="1:8" ht="15">
      <c r="A119" s="187"/>
      <c r="B119" s="188"/>
      <c r="C119" s="189"/>
      <c r="D119" s="190"/>
      <c r="E119" s="191"/>
      <c r="F119" s="192"/>
      <c r="G119" s="193"/>
      <c r="H119" s="52"/>
    </row>
    <row r="120" spans="1:8" ht="15">
      <c r="A120" s="187"/>
      <c r="B120" s="188"/>
      <c r="C120" s="189"/>
      <c r="D120" s="190"/>
      <c r="E120" s="191"/>
      <c r="F120" s="192"/>
      <c r="G120" s="193"/>
      <c r="H120" s="52"/>
    </row>
    <row r="121" spans="1:8" ht="15">
      <c r="A121" s="187"/>
      <c r="B121" s="188"/>
      <c r="C121" s="189"/>
      <c r="D121" s="190"/>
      <c r="E121" s="191"/>
      <c r="F121" s="192"/>
      <c r="G121" s="193"/>
      <c r="H121" s="52"/>
    </row>
    <row r="122" spans="1:8" ht="15">
      <c r="A122" s="187"/>
      <c r="B122" s="188"/>
      <c r="C122" s="189"/>
      <c r="D122" s="190"/>
      <c r="E122" s="191"/>
      <c r="F122" s="192"/>
      <c r="G122" s="193"/>
      <c r="H122" s="52"/>
    </row>
    <row r="123" spans="1:8" ht="15">
      <c r="A123" s="187"/>
      <c r="B123" s="188"/>
      <c r="C123" s="189"/>
      <c r="D123" s="190"/>
      <c r="E123" s="191"/>
      <c r="F123" s="192"/>
      <c r="G123" s="193"/>
      <c r="H123" s="52"/>
    </row>
    <row r="124" spans="1:8" ht="15">
      <c r="A124" s="187"/>
      <c r="B124" s="188"/>
      <c r="C124" s="189"/>
      <c r="D124" s="190"/>
      <c r="E124" s="191"/>
      <c r="F124" s="192"/>
      <c r="G124" s="193"/>
      <c r="H124" s="52"/>
    </row>
    <row r="125" spans="1:8" ht="15">
      <c r="A125" s="187"/>
      <c r="B125" s="188"/>
      <c r="C125" s="189"/>
      <c r="D125" s="190"/>
      <c r="E125" s="191"/>
      <c r="F125" s="192"/>
      <c r="G125" s="193"/>
      <c r="H125" s="52"/>
    </row>
    <row r="126" spans="1:8" ht="15">
      <c r="A126" s="187"/>
      <c r="B126" s="188"/>
      <c r="C126" s="189"/>
      <c r="D126" s="190"/>
      <c r="E126" s="191"/>
      <c r="F126" s="192"/>
      <c r="G126" s="193"/>
      <c r="H126" s="52"/>
    </row>
    <row r="127" spans="1:8" ht="15">
      <c r="A127" s="187"/>
      <c r="B127" s="188"/>
      <c r="C127" s="189"/>
      <c r="D127" s="190"/>
      <c r="E127" s="191"/>
      <c r="F127" s="192"/>
      <c r="G127" s="193"/>
      <c r="H127" s="52"/>
    </row>
    <row r="128" spans="1:8" ht="15">
      <c r="A128" s="187"/>
      <c r="B128" s="188"/>
      <c r="C128" s="189"/>
      <c r="D128" s="190"/>
      <c r="E128" s="191"/>
      <c r="F128" s="192"/>
      <c r="G128" s="193"/>
      <c r="H128" s="52"/>
    </row>
    <row r="129" spans="1:8" ht="15">
      <c r="A129" s="187"/>
      <c r="B129" s="188"/>
      <c r="C129" s="189"/>
      <c r="D129" s="190"/>
      <c r="E129" s="191"/>
      <c r="F129" s="192"/>
      <c r="G129" s="193"/>
      <c r="H129" s="52"/>
    </row>
    <row r="130" spans="1:8" ht="15">
      <c r="A130" s="187"/>
      <c r="B130" s="188"/>
      <c r="C130" s="189"/>
      <c r="D130" s="190"/>
      <c r="E130" s="191"/>
      <c r="F130" s="192"/>
      <c r="G130" s="193"/>
      <c r="H130" s="52"/>
    </row>
    <row r="131" spans="1:8" ht="15">
      <c r="A131" s="187"/>
      <c r="B131" s="188"/>
      <c r="C131" s="189"/>
      <c r="D131" s="190"/>
      <c r="E131" s="191"/>
      <c r="F131" s="192"/>
      <c r="G131" s="193"/>
      <c r="H131" s="52"/>
    </row>
    <row r="132" spans="1:8" ht="15">
      <c r="A132" s="187"/>
      <c r="B132" s="188"/>
      <c r="C132" s="189"/>
      <c r="D132" s="190"/>
      <c r="E132" s="191"/>
      <c r="F132" s="192"/>
      <c r="G132" s="193"/>
      <c r="H132" s="52"/>
    </row>
    <row r="133" spans="1:8" ht="15">
      <c r="A133" s="187"/>
      <c r="B133" s="188"/>
      <c r="C133" s="189"/>
      <c r="D133" s="190"/>
      <c r="E133" s="191"/>
      <c r="F133" s="192"/>
      <c r="G133" s="193"/>
      <c r="H133" s="52"/>
    </row>
    <row r="134" spans="1:8" ht="15">
      <c r="A134" s="187"/>
      <c r="B134" s="188"/>
      <c r="C134" s="189"/>
      <c r="D134" s="190"/>
      <c r="E134" s="191"/>
      <c r="F134" s="192"/>
      <c r="G134" s="193"/>
      <c r="H134" s="52"/>
    </row>
    <row r="135" spans="1:8" ht="15">
      <c r="A135" s="187"/>
      <c r="B135" s="188"/>
      <c r="C135" s="189"/>
      <c r="D135" s="190"/>
      <c r="E135" s="191"/>
      <c r="F135" s="192"/>
      <c r="G135" s="193"/>
      <c r="H135" s="52"/>
    </row>
    <row r="136" spans="1:8" ht="15">
      <c r="A136" s="187"/>
      <c r="B136" s="188"/>
      <c r="C136" s="189"/>
      <c r="D136" s="190"/>
      <c r="E136" s="191"/>
      <c r="F136" s="192"/>
      <c r="G136" s="193"/>
      <c r="H136" s="52"/>
    </row>
    <row r="137" spans="1:8" ht="15">
      <c r="A137" s="187"/>
      <c r="B137" s="188"/>
      <c r="C137" s="189"/>
      <c r="D137" s="190"/>
      <c r="E137" s="191"/>
      <c r="F137" s="192"/>
      <c r="G137" s="193"/>
      <c r="H137" s="52"/>
    </row>
    <row r="138" spans="1:8" ht="15">
      <c r="A138" s="187"/>
      <c r="B138" s="188"/>
      <c r="C138" s="189"/>
      <c r="D138" s="190"/>
      <c r="E138" s="191"/>
      <c r="F138" s="192"/>
      <c r="G138" s="193"/>
      <c r="H138" s="52"/>
    </row>
    <row r="139" spans="1:8" ht="15">
      <c r="A139" s="187"/>
      <c r="B139" s="188"/>
      <c r="C139" s="189"/>
      <c r="D139" s="190"/>
      <c r="E139" s="191"/>
      <c r="F139" s="192"/>
      <c r="G139" s="193"/>
      <c r="H139" s="52"/>
    </row>
    <row r="140" spans="1:8" ht="15">
      <c r="A140" s="187"/>
      <c r="B140" s="188"/>
      <c r="C140" s="189"/>
      <c r="D140" s="190"/>
      <c r="E140" s="191"/>
      <c r="F140" s="192"/>
      <c r="G140" s="193"/>
      <c r="H140" s="52"/>
    </row>
    <row r="141" spans="1:8" ht="15">
      <c r="A141" s="187"/>
      <c r="B141" s="188"/>
      <c r="C141" s="189"/>
      <c r="D141" s="190"/>
      <c r="E141" s="191"/>
      <c r="F141" s="192"/>
      <c r="G141" s="193"/>
      <c r="H141" s="52"/>
    </row>
    <row r="142" spans="1:8" ht="15">
      <c r="A142" s="187"/>
      <c r="B142" s="188"/>
      <c r="C142" s="189"/>
      <c r="D142" s="190"/>
      <c r="E142" s="191"/>
      <c r="F142" s="192"/>
      <c r="G142" s="193"/>
      <c r="H142" s="52"/>
    </row>
    <row r="143" spans="1:8" ht="15">
      <c r="A143" s="187"/>
      <c r="B143" s="188"/>
      <c r="C143" s="189"/>
      <c r="D143" s="190"/>
      <c r="E143" s="191"/>
      <c r="F143" s="192"/>
      <c r="G143" s="193"/>
      <c r="H143" s="52"/>
    </row>
    <row r="144" spans="1:8" ht="15">
      <c r="A144" s="187"/>
      <c r="B144" s="188"/>
      <c r="C144" s="189"/>
      <c r="D144" s="190"/>
      <c r="E144" s="191"/>
      <c r="F144" s="192"/>
      <c r="G144" s="193"/>
      <c r="H144" s="52"/>
    </row>
    <row r="145" spans="1:8" ht="15">
      <c r="A145" s="187"/>
      <c r="B145" s="188"/>
      <c r="C145" s="189"/>
      <c r="D145" s="190"/>
      <c r="E145" s="191"/>
      <c r="F145" s="192"/>
      <c r="G145" s="193"/>
      <c r="H145" s="52"/>
    </row>
    <row r="146" spans="1:8" ht="15">
      <c r="A146" s="187"/>
      <c r="B146" s="188"/>
      <c r="C146" s="189"/>
      <c r="D146" s="190"/>
      <c r="E146" s="191"/>
      <c r="F146" s="192"/>
      <c r="G146" s="193"/>
      <c r="H146" s="52"/>
    </row>
    <row r="147" spans="1:8" ht="15">
      <c r="A147" s="187"/>
      <c r="B147" s="188"/>
      <c r="C147" s="189"/>
      <c r="D147" s="190"/>
      <c r="E147" s="191"/>
      <c r="F147" s="192"/>
      <c r="G147" s="193"/>
      <c r="H147" s="52"/>
    </row>
    <row r="148" spans="1:8" ht="15">
      <c r="A148" s="187"/>
      <c r="B148" s="188"/>
      <c r="C148" s="189"/>
      <c r="D148" s="190"/>
      <c r="E148" s="191"/>
      <c r="F148" s="192"/>
      <c r="G148" s="193"/>
      <c r="H148" s="52"/>
    </row>
    <row r="149" spans="1:8" ht="15">
      <c r="A149" s="187"/>
      <c r="B149" s="188"/>
      <c r="C149" s="189"/>
      <c r="D149" s="190"/>
      <c r="E149" s="191"/>
      <c r="F149" s="192"/>
      <c r="G149" s="193"/>
      <c r="H149" s="52"/>
    </row>
    <row r="150" spans="1:8" ht="15">
      <c r="A150" s="187"/>
      <c r="B150" s="188"/>
      <c r="C150" s="189"/>
      <c r="D150" s="190"/>
      <c r="E150" s="191"/>
      <c r="F150" s="192"/>
      <c r="G150" s="193"/>
      <c r="H150" s="52"/>
    </row>
    <row r="151" spans="1:8" ht="15">
      <c r="A151" s="187"/>
      <c r="B151" s="188"/>
      <c r="C151" s="189"/>
      <c r="D151" s="190"/>
      <c r="E151" s="191"/>
      <c r="F151" s="192"/>
      <c r="G151" s="193"/>
      <c r="H151" s="52"/>
    </row>
    <row r="152" spans="1:8" ht="15">
      <c r="A152" s="187"/>
      <c r="B152" s="188"/>
      <c r="C152" s="189"/>
      <c r="D152" s="190"/>
      <c r="E152" s="191"/>
      <c r="F152" s="192"/>
      <c r="G152" s="193"/>
      <c r="H152" s="52"/>
    </row>
    <row r="153" spans="1:8" ht="15.75" thickBot="1">
      <c r="A153" s="194"/>
      <c r="B153" s="195"/>
      <c r="C153" s="196"/>
      <c r="D153" s="197"/>
      <c r="E153" s="198"/>
      <c r="F153" s="199"/>
      <c r="G153" s="200"/>
      <c r="H153" s="52"/>
    </row>
    <row r="154" spans="1:8" ht="16.5" thickBot="1">
      <c r="A154" s="385" t="s">
        <v>114</v>
      </c>
      <c r="B154" s="386"/>
      <c r="C154" s="386"/>
      <c r="D154" s="172">
        <f>IF(SUM(D7:D153)=0,"",SUM(D7:D153))</f>
      </c>
      <c r="E154" s="173">
        <f>IF(SUM(E7:E153)=0,"",SUM(E7:E153))</f>
      </c>
      <c r="F154" s="174">
        <f>IF(SUM(F7:F153)=0,"",SUM(F7:F153))</f>
      </c>
      <c r="G154" s="175">
        <f>IF(SUM(G7:G153)=0,"",SUM(G7:G153))</f>
      </c>
      <c r="H154" s="52"/>
    </row>
    <row r="155" spans="1:8" ht="16.5" thickBot="1">
      <c r="A155" s="387" t="s">
        <v>115</v>
      </c>
      <c r="B155" s="388"/>
      <c r="C155" s="388"/>
      <c r="D155" s="176">
        <f>IF(SUM('Privatentnahmen-1'!D18,'Privatentnahmen-1'!G18,'Privatentnahmen-1'!J18,'Privatentnahmen-1'!M18,'Privatentnahmen-2'!D18,'Privatentnahmen-2'!G18,'Privatentnahmen-2'!J18,'Privatentnahmen-2'!M18,'Privatentnahmen-3'!D18,'Privatentnahmen-3'!G18,'Privatentnahmen-3'!J18,'Privatentnahmen-3'!M18)=0,"",SUM('Privatentnahmen-1'!D18,'Privatentnahmen-1'!G18,'Privatentnahmen-1'!J18,'Privatentnahmen-1'!M18,'Privatentnahmen-2'!D18,'Privatentnahmen-2'!G18,'Privatentnahmen-2'!J18,'Privatentnahmen-2'!M18,'Privatentnahmen-3'!D18,'Privatentnahmen-3'!G18,'Privatentnahmen-3'!J18,'Privatentnahmen-3'!M18))</f>
      </c>
      <c r="E155" s="177"/>
      <c r="F155" s="24"/>
      <c r="G155" s="24"/>
      <c r="H155" s="52"/>
    </row>
    <row r="156" spans="1:8" ht="16.5" thickBot="1">
      <c r="A156" s="389" t="s">
        <v>116</v>
      </c>
      <c r="B156" s="390"/>
      <c r="C156" s="390"/>
      <c r="D156" s="178"/>
      <c r="E156" s="179"/>
      <c r="F156" s="24"/>
      <c r="G156" s="24"/>
      <c r="H156" s="52"/>
    </row>
    <row r="157" spans="1:8" ht="15">
      <c r="A157" s="52"/>
      <c r="B157" s="52"/>
      <c r="C157" s="52"/>
      <c r="D157" s="52"/>
      <c r="E157" s="52"/>
      <c r="F157" s="52"/>
      <c r="G157" s="52"/>
      <c r="H157" s="52"/>
    </row>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sheetData>
  <sheetProtection sheet="1" objects="1" scenarios="1"/>
  <mergeCells count="3">
    <mergeCell ref="A154:C154"/>
    <mergeCell ref="A155:C155"/>
    <mergeCell ref="A156:C156"/>
  </mergeCells>
  <printOptions/>
  <pageMargins left="0.5905511811023623" right="0.5905511811023623" top="0.5905511811023623" bottom="0.7874015748031497" header="1.3779527559055118" footer="0.3937007874015748"/>
  <pageSetup blackAndWhite="1" fitToHeight="2" horizontalDpi="600" verticalDpi="600" orientation="portrait" paperSize="9" scale="85" r:id="rId1"/>
  <headerFooter alignWithMargins="0">
    <oddHeader>&amp;R&amp;"Arial,Kursiv"&amp;8Seite &amp;P</oddHeader>
    <oddFooter>&amp;L&amp;"Arial,Kursiv"&amp;8© Wolfgang Harasleben&amp;R&amp;"Arial,Kursiv"&amp;8&amp;D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e&amp;w harasleben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wharasleben</dc:creator>
  <cp:keywords/>
  <dc:description/>
  <cp:lastModifiedBy>Wolfgang Harasleben</cp:lastModifiedBy>
  <cp:lastPrinted>2007-10-25T15:46:39Z</cp:lastPrinted>
  <dcterms:created xsi:type="dcterms:W3CDTF">2003-10-28T12:33:51Z</dcterms:created>
  <dcterms:modified xsi:type="dcterms:W3CDTF">2007-10-25T15:47:01Z</dcterms:modified>
  <cp:category/>
  <cp:version/>
  <cp:contentType/>
  <cp:contentStatus/>
</cp:coreProperties>
</file>